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F:\Apache\Apache24\htdocs\rapla\neta\repository\item\"/>
    </mc:Choice>
  </mc:AlternateContent>
  <xr:revisionPtr revIDLastSave="0" documentId="13_ncr:1_{FDA66D82-DA02-4B3D-BE56-5BEA659297DC}" xr6:coauthVersionLast="45" xr6:coauthVersionMax="47" xr10:uidLastSave="{00000000-0000-0000-0000-000000000000}"/>
  <bookViews>
    <workbookView xWindow="1635" yWindow="735" windowWidth="17640" windowHeight="8835" xr2:uid="{00000000-000D-0000-FFFF-FFFF00000000}"/>
  </bookViews>
  <sheets>
    <sheet name="説明" sheetId="1" r:id="rId1"/>
    <sheet name="現在能力調査" sheetId="2" r:id="rId2"/>
    <sheet name="パラメータ調査" sheetId="3" r:id="rId3"/>
    <sheet name="魔物パラメータ" sheetId="4" r:id="rId4"/>
    <sheet name="成長値マスタ" sheetId="5" r:id="rId5"/>
    <sheet name="補正値マスタ" sheetId="6" r:id="rId6"/>
  </sheets>
  <definedNames>
    <definedName name="_xlnm._FilterDatabase" localSheetId="2" hidden="1">パラメータ調査!$C$7:$C$69</definedName>
    <definedName name="_xlnm._FilterDatabase" localSheetId="3" hidden="1">魔物パラメータ!$C$7:$C$16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0" i="4" l="1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C16" i="4"/>
  <c r="AB16" i="4"/>
  <c r="AA16" i="4"/>
  <c r="Z16" i="4"/>
  <c r="Y16" i="4"/>
  <c r="W16" i="4"/>
  <c r="V16" i="4"/>
  <c r="U16" i="4"/>
  <c r="T16" i="4"/>
  <c r="S16" i="4"/>
  <c r="AC15" i="4"/>
  <c r="AB15" i="4"/>
  <c r="AA15" i="4"/>
  <c r="Z15" i="4"/>
  <c r="Y15" i="4"/>
  <c r="W15" i="4"/>
  <c r="V15" i="4"/>
  <c r="U15" i="4"/>
  <c r="T15" i="4"/>
  <c r="S15" i="4"/>
  <c r="AC14" i="4"/>
  <c r="AB14" i="4"/>
  <c r="AA14" i="4"/>
  <c r="Z14" i="4"/>
  <c r="Y14" i="4"/>
  <c r="W14" i="4"/>
  <c r="V14" i="4"/>
  <c r="U14" i="4"/>
  <c r="T14" i="4"/>
  <c r="S14" i="4"/>
  <c r="AC13" i="4"/>
  <c r="AB13" i="4"/>
  <c r="AA13" i="4"/>
  <c r="Z13" i="4"/>
  <c r="Y13" i="4"/>
  <c r="W13" i="4"/>
  <c r="V13" i="4"/>
  <c r="U13" i="4"/>
  <c r="T13" i="4"/>
  <c r="S13" i="4"/>
  <c r="AC12" i="4"/>
  <c r="AB12" i="4"/>
  <c r="AA12" i="4"/>
  <c r="Z12" i="4"/>
  <c r="Y12" i="4"/>
  <c r="W12" i="4"/>
  <c r="V12" i="4"/>
  <c r="U12" i="4"/>
  <c r="T12" i="4"/>
  <c r="S12" i="4"/>
  <c r="AC11" i="4"/>
  <c r="AB11" i="4"/>
  <c r="AA11" i="4"/>
  <c r="Z11" i="4"/>
  <c r="Y11" i="4"/>
  <c r="W11" i="4"/>
  <c r="V11" i="4"/>
  <c r="U11" i="4"/>
  <c r="T11" i="4"/>
  <c r="S11" i="4"/>
  <c r="AC10" i="4"/>
  <c r="AB10" i="4"/>
  <c r="AA10" i="4"/>
  <c r="Z10" i="4"/>
  <c r="Y10" i="4"/>
  <c r="W10" i="4"/>
  <c r="V10" i="4"/>
  <c r="U10" i="4"/>
  <c r="T10" i="4"/>
  <c r="S10" i="4"/>
  <c r="AC9" i="4"/>
  <c r="AB9" i="4"/>
  <c r="AA9" i="4"/>
  <c r="Z9" i="4"/>
  <c r="Y9" i="4"/>
  <c r="W9" i="4"/>
  <c r="V9" i="4"/>
  <c r="U9" i="4"/>
  <c r="T9" i="4"/>
  <c r="S9" i="4"/>
  <c r="AC8" i="4"/>
  <c r="AB8" i="4"/>
  <c r="AA8" i="4"/>
  <c r="Z8" i="4"/>
  <c r="Y8" i="4"/>
  <c r="W8" i="4"/>
  <c r="V8" i="4"/>
  <c r="U8" i="4"/>
  <c r="T8" i="4"/>
  <c r="S8" i="4"/>
  <c r="AC7" i="4"/>
  <c r="AB7" i="4"/>
  <c r="AB6" i="4" s="1"/>
  <c r="AA7" i="4"/>
  <c r="AA6" i="4" s="1"/>
  <c r="Z7" i="4"/>
  <c r="Y7" i="4"/>
  <c r="Y6" i="4" s="1"/>
  <c r="M6" i="4" s="1"/>
  <c r="W7" i="4"/>
  <c r="V7" i="4"/>
  <c r="U7" i="4"/>
  <c r="T7" i="4"/>
  <c r="AE7" i="4" s="1"/>
  <c r="S7" i="4"/>
  <c r="AH6" i="4"/>
  <c r="AG6" i="4"/>
  <c r="AF6" i="4"/>
  <c r="AE6" i="4"/>
  <c r="AD6" i="4"/>
  <c r="AC6" i="4"/>
  <c r="Z6" i="4"/>
  <c r="N6" i="4" s="1"/>
  <c r="Q6" i="4"/>
  <c r="AC69" i="3"/>
  <c r="AB69" i="3"/>
  <c r="AA69" i="3"/>
  <c r="Z69" i="3"/>
  <c r="Y69" i="3"/>
  <c r="W69" i="3"/>
  <c r="V69" i="3"/>
  <c r="U69" i="3"/>
  <c r="T69" i="3"/>
  <c r="S69" i="3"/>
  <c r="AC68" i="3"/>
  <c r="AB68" i="3"/>
  <c r="AA68" i="3"/>
  <c r="Z68" i="3"/>
  <c r="Y68" i="3"/>
  <c r="W68" i="3"/>
  <c r="V68" i="3"/>
  <c r="U68" i="3"/>
  <c r="T68" i="3"/>
  <c r="S68" i="3"/>
  <c r="AC67" i="3"/>
  <c r="AB67" i="3"/>
  <c r="AA67" i="3"/>
  <c r="Z67" i="3"/>
  <c r="Y67" i="3"/>
  <c r="W67" i="3"/>
  <c r="V67" i="3"/>
  <c r="U67" i="3"/>
  <c r="T67" i="3"/>
  <c r="S67" i="3"/>
  <c r="AC66" i="3"/>
  <c r="AB66" i="3"/>
  <c r="AA66" i="3"/>
  <c r="Z66" i="3"/>
  <c r="Y66" i="3"/>
  <c r="W66" i="3"/>
  <c r="V66" i="3"/>
  <c r="U66" i="3"/>
  <c r="T66" i="3"/>
  <c r="S66" i="3"/>
  <c r="AC65" i="3"/>
  <c r="AB65" i="3"/>
  <c r="AA65" i="3"/>
  <c r="Z65" i="3"/>
  <c r="Y65" i="3"/>
  <c r="W65" i="3"/>
  <c r="V65" i="3"/>
  <c r="U65" i="3"/>
  <c r="T65" i="3"/>
  <c r="S65" i="3"/>
  <c r="AC64" i="3"/>
  <c r="AB64" i="3"/>
  <c r="AA64" i="3"/>
  <c r="Z64" i="3"/>
  <c r="Y64" i="3"/>
  <c r="W64" i="3"/>
  <c r="V64" i="3"/>
  <c r="U64" i="3"/>
  <c r="T64" i="3"/>
  <c r="S64" i="3"/>
  <c r="AC63" i="3"/>
  <c r="AB63" i="3"/>
  <c r="AA63" i="3"/>
  <c r="Z63" i="3"/>
  <c r="Y63" i="3"/>
  <c r="W63" i="3"/>
  <c r="V63" i="3"/>
  <c r="U63" i="3"/>
  <c r="T63" i="3"/>
  <c r="S63" i="3"/>
  <c r="AC62" i="3"/>
  <c r="AB62" i="3"/>
  <c r="AA62" i="3"/>
  <c r="Z62" i="3"/>
  <c r="Y62" i="3"/>
  <c r="W62" i="3"/>
  <c r="V62" i="3"/>
  <c r="U62" i="3"/>
  <c r="T62" i="3"/>
  <c r="S62" i="3"/>
  <c r="AC61" i="3"/>
  <c r="AB61" i="3"/>
  <c r="AA61" i="3"/>
  <c r="Z61" i="3"/>
  <c r="Y61" i="3"/>
  <c r="W61" i="3"/>
  <c r="V61" i="3"/>
  <c r="U61" i="3"/>
  <c r="T61" i="3"/>
  <c r="S61" i="3"/>
  <c r="AC60" i="3"/>
  <c r="AB60" i="3"/>
  <c r="AA60" i="3"/>
  <c r="Z60" i="3"/>
  <c r="Y60" i="3"/>
  <c r="W60" i="3"/>
  <c r="V60" i="3"/>
  <c r="U60" i="3"/>
  <c r="T60" i="3"/>
  <c r="S60" i="3"/>
  <c r="AC59" i="3"/>
  <c r="AB59" i="3"/>
  <c r="AA59" i="3"/>
  <c r="Z59" i="3"/>
  <c r="Y59" i="3"/>
  <c r="W59" i="3"/>
  <c r="V59" i="3"/>
  <c r="U59" i="3"/>
  <c r="T59" i="3"/>
  <c r="S59" i="3"/>
  <c r="AC58" i="3"/>
  <c r="AB58" i="3"/>
  <c r="AA58" i="3"/>
  <c r="Z58" i="3"/>
  <c r="Y58" i="3"/>
  <c r="W58" i="3"/>
  <c r="V58" i="3"/>
  <c r="U58" i="3"/>
  <c r="T58" i="3"/>
  <c r="S58" i="3"/>
  <c r="AC57" i="3"/>
  <c r="AB57" i="3"/>
  <c r="AA57" i="3"/>
  <c r="Z57" i="3"/>
  <c r="Y57" i="3"/>
  <c r="W57" i="3"/>
  <c r="V57" i="3"/>
  <c r="U57" i="3"/>
  <c r="T57" i="3"/>
  <c r="S57" i="3"/>
  <c r="AC56" i="3"/>
  <c r="AB56" i="3"/>
  <c r="AA56" i="3"/>
  <c r="Z56" i="3"/>
  <c r="Y56" i="3"/>
  <c r="W56" i="3"/>
  <c r="V56" i="3"/>
  <c r="U56" i="3"/>
  <c r="T56" i="3"/>
  <c r="S56" i="3"/>
  <c r="AC55" i="3"/>
  <c r="AB55" i="3"/>
  <c r="AA55" i="3"/>
  <c r="Z55" i="3"/>
  <c r="Y55" i="3"/>
  <c r="W55" i="3"/>
  <c r="V55" i="3"/>
  <c r="U55" i="3"/>
  <c r="T55" i="3"/>
  <c r="S55" i="3"/>
  <c r="AC54" i="3"/>
  <c r="AB54" i="3"/>
  <c r="AA54" i="3"/>
  <c r="Z54" i="3"/>
  <c r="Y54" i="3"/>
  <c r="W54" i="3"/>
  <c r="V54" i="3"/>
  <c r="U54" i="3"/>
  <c r="T54" i="3"/>
  <c r="S54" i="3"/>
  <c r="AC53" i="3"/>
  <c r="AB53" i="3"/>
  <c r="AA53" i="3"/>
  <c r="Z53" i="3"/>
  <c r="Y53" i="3"/>
  <c r="W53" i="3"/>
  <c r="V53" i="3"/>
  <c r="U53" i="3"/>
  <c r="T53" i="3"/>
  <c r="S53" i="3"/>
  <c r="AC52" i="3"/>
  <c r="AB52" i="3"/>
  <c r="AA52" i="3"/>
  <c r="Z52" i="3"/>
  <c r="Y52" i="3"/>
  <c r="W52" i="3"/>
  <c r="V52" i="3"/>
  <c r="U52" i="3"/>
  <c r="T52" i="3"/>
  <c r="S52" i="3"/>
  <c r="AC51" i="3"/>
  <c r="AB51" i="3"/>
  <c r="AA51" i="3"/>
  <c r="Z51" i="3"/>
  <c r="Y51" i="3"/>
  <c r="W51" i="3"/>
  <c r="V51" i="3"/>
  <c r="U51" i="3"/>
  <c r="T51" i="3"/>
  <c r="S51" i="3"/>
  <c r="AC50" i="3"/>
  <c r="AB50" i="3"/>
  <c r="AA50" i="3"/>
  <c r="Z50" i="3"/>
  <c r="Y50" i="3"/>
  <c r="W50" i="3"/>
  <c r="V50" i="3"/>
  <c r="U50" i="3"/>
  <c r="T50" i="3"/>
  <c r="S50" i="3"/>
  <c r="AC49" i="3"/>
  <c r="AB49" i="3"/>
  <c r="AA49" i="3"/>
  <c r="Z49" i="3"/>
  <c r="Y49" i="3"/>
  <c r="W49" i="3"/>
  <c r="V49" i="3"/>
  <c r="U49" i="3"/>
  <c r="T49" i="3"/>
  <c r="S49" i="3"/>
  <c r="AC48" i="3"/>
  <c r="AB48" i="3"/>
  <c r="AA48" i="3"/>
  <c r="Z48" i="3"/>
  <c r="Y48" i="3"/>
  <c r="W48" i="3"/>
  <c r="V48" i="3"/>
  <c r="U48" i="3"/>
  <c r="T48" i="3"/>
  <c r="S48" i="3"/>
  <c r="AC47" i="3"/>
  <c r="AB47" i="3"/>
  <c r="AA47" i="3"/>
  <c r="Z47" i="3"/>
  <c r="Y47" i="3"/>
  <c r="W47" i="3"/>
  <c r="V47" i="3"/>
  <c r="U47" i="3"/>
  <c r="T47" i="3"/>
  <c r="S47" i="3"/>
  <c r="AC46" i="3"/>
  <c r="AB46" i="3"/>
  <c r="AA46" i="3"/>
  <c r="Z46" i="3"/>
  <c r="Y46" i="3"/>
  <c r="W46" i="3"/>
  <c r="V46" i="3"/>
  <c r="U46" i="3"/>
  <c r="T46" i="3"/>
  <c r="S46" i="3"/>
  <c r="AC45" i="3"/>
  <c r="AB45" i="3"/>
  <c r="AA45" i="3"/>
  <c r="Z45" i="3"/>
  <c r="Y45" i="3"/>
  <c r="W45" i="3"/>
  <c r="V45" i="3"/>
  <c r="U45" i="3"/>
  <c r="T45" i="3"/>
  <c r="S45" i="3"/>
  <c r="AC44" i="3"/>
  <c r="AB44" i="3"/>
  <c r="AA44" i="3"/>
  <c r="Z44" i="3"/>
  <c r="Y44" i="3"/>
  <c r="W44" i="3"/>
  <c r="V44" i="3"/>
  <c r="U44" i="3"/>
  <c r="T44" i="3"/>
  <c r="S44" i="3"/>
  <c r="AC43" i="3"/>
  <c r="AB43" i="3"/>
  <c r="AA43" i="3"/>
  <c r="Z43" i="3"/>
  <c r="Y43" i="3"/>
  <c r="W43" i="3"/>
  <c r="V43" i="3"/>
  <c r="U43" i="3"/>
  <c r="T43" i="3"/>
  <c r="S43" i="3"/>
  <c r="AC42" i="3"/>
  <c r="AB42" i="3"/>
  <c r="AA42" i="3"/>
  <c r="Z42" i="3"/>
  <c r="Y42" i="3"/>
  <c r="W42" i="3"/>
  <c r="V42" i="3"/>
  <c r="U42" i="3"/>
  <c r="T42" i="3"/>
  <c r="S42" i="3"/>
  <c r="AC41" i="3"/>
  <c r="AB41" i="3"/>
  <c r="AA41" i="3"/>
  <c r="Z41" i="3"/>
  <c r="Y41" i="3"/>
  <c r="W41" i="3"/>
  <c r="V41" i="3"/>
  <c r="U41" i="3"/>
  <c r="T41" i="3"/>
  <c r="S41" i="3"/>
  <c r="AC40" i="3"/>
  <c r="AB40" i="3"/>
  <c r="AA40" i="3"/>
  <c r="Z40" i="3"/>
  <c r="Y40" i="3"/>
  <c r="W40" i="3"/>
  <c r="V40" i="3"/>
  <c r="U40" i="3"/>
  <c r="T40" i="3"/>
  <c r="S40" i="3"/>
  <c r="AC39" i="3"/>
  <c r="AB39" i="3"/>
  <c r="AA39" i="3"/>
  <c r="Z39" i="3"/>
  <c r="Y39" i="3"/>
  <c r="W39" i="3"/>
  <c r="V39" i="3"/>
  <c r="U39" i="3"/>
  <c r="T39" i="3"/>
  <c r="S39" i="3"/>
  <c r="AC38" i="3"/>
  <c r="AB38" i="3"/>
  <c r="AA38" i="3"/>
  <c r="Z38" i="3"/>
  <c r="Y38" i="3"/>
  <c r="W38" i="3"/>
  <c r="V38" i="3"/>
  <c r="U38" i="3"/>
  <c r="T38" i="3"/>
  <c r="S38" i="3"/>
  <c r="AC37" i="3"/>
  <c r="AB37" i="3"/>
  <c r="AA37" i="3"/>
  <c r="Z37" i="3"/>
  <c r="Y37" i="3"/>
  <c r="W37" i="3"/>
  <c r="V37" i="3"/>
  <c r="U37" i="3"/>
  <c r="T37" i="3"/>
  <c r="S37" i="3"/>
  <c r="AC36" i="3"/>
  <c r="AB36" i="3"/>
  <c r="AA36" i="3"/>
  <c r="Z36" i="3"/>
  <c r="Y36" i="3"/>
  <c r="W36" i="3"/>
  <c r="V36" i="3"/>
  <c r="U36" i="3"/>
  <c r="T36" i="3"/>
  <c r="S36" i="3"/>
  <c r="AC35" i="3"/>
  <c r="AB35" i="3"/>
  <c r="AA35" i="3"/>
  <c r="Z35" i="3"/>
  <c r="Y35" i="3"/>
  <c r="W35" i="3"/>
  <c r="V35" i="3"/>
  <c r="U35" i="3"/>
  <c r="T35" i="3"/>
  <c r="S35" i="3"/>
  <c r="AC34" i="3"/>
  <c r="AB34" i="3"/>
  <c r="AA34" i="3"/>
  <c r="Z34" i="3"/>
  <c r="Y34" i="3"/>
  <c r="W34" i="3"/>
  <c r="V34" i="3"/>
  <c r="U34" i="3"/>
  <c r="T34" i="3"/>
  <c r="S34" i="3"/>
  <c r="AC33" i="3"/>
  <c r="AB33" i="3"/>
  <c r="AA33" i="3"/>
  <c r="Z33" i="3"/>
  <c r="Y33" i="3"/>
  <c r="W33" i="3"/>
  <c r="V33" i="3"/>
  <c r="U33" i="3"/>
  <c r="T33" i="3"/>
  <c r="S33" i="3"/>
  <c r="AC32" i="3"/>
  <c r="AB32" i="3"/>
  <c r="AA32" i="3"/>
  <c r="Z32" i="3"/>
  <c r="Y32" i="3"/>
  <c r="W32" i="3"/>
  <c r="V32" i="3"/>
  <c r="U32" i="3"/>
  <c r="T32" i="3"/>
  <c r="S32" i="3"/>
  <c r="AC31" i="3"/>
  <c r="AB31" i="3"/>
  <c r="AA31" i="3"/>
  <c r="Z31" i="3"/>
  <c r="Y31" i="3"/>
  <c r="W31" i="3"/>
  <c r="V31" i="3"/>
  <c r="U31" i="3"/>
  <c r="T31" i="3"/>
  <c r="S31" i="3"/>
  <c r="AC30" i="3"/>
  <c r="AB30" i="3"/>
  <c r="AA30" i="3"/>
  <c r="Z30" i="3"/>
  <c r="Y30" i="3"/>
  <c r="W30" i="3"/>
  <c r="V30" i="3"/>
  <c r="U30" i="3"/>
  <c r="T30" i="3"/>
  <c r="S30" i="3"/>
  <c r="AC29" i="3"/>
  <c r="AB29" i="3"/>
  <c r="AA29" i="3"/>
  <c r="Z29" i="3"/>
  <c r="Y29" i="3"/>
  <c r="W29" i="3"/>
  <c r="V29" i="3"/>
  <c r="U29" i="3"/>
  <c r="T29" i="3"/>
  <c r="S29" i="3"/>
  <c r="AC28" i="3"/>
  <c r="AB28" i="3"/>
  <c r="AA28" i="3"/>
  <c r="Z28" i="3"/>
  <c r="Y28" i="3"/>
  <c r="W28" i="3"/>
  <c r="V28" i="3"/>
  <c r="U28" i="3"/>
  <c r="T28" i="3"/>
  <c r="S28" i="3"/>
  <c r="AC27" i="3"/>
  <c r="AB27" i="3"/>
  <c r="AA27" i="3"/>
  <c r="Z27" i="3"/>
  <c r="Y27" i="3"/>
  <c r="W27" i="3"/>
  <c r="V27" i="3"/>
  <c r="U27" i="3"/>
  <c r="T27" i="3"/>
  <c r="S27" i="3"/>
  <c r="AC26" i="3"/>
  <c r="AB26" i="3"/>
  <c r="AA26" i="3"/>
  <c r="Z26" i="3"/>
  <c r="Y26" i="3"/>
  <c r="W26" i="3"/>
  <c r="V26" i="3"/>
  <c r="U26" i="3"/>
  <c r="T26" i="3"/>
  <c r="S26" i="3"/>
  <c r="AC25" i="3"/>
  <c r="AB25" i="3"/>
  <c r="AA25" i="3"/>
  <c r="Z25" i="3"/>
  <c r="Y25" i="3"/>
  <c r="W25" i="3"/>
  <c r="V25" i="3"/>
  <c r="U25" i="3"/>
  <c r="T25" i="3"/>
  <c r="S25" i="3"/>
  <c r="AC24" i="3"/>
  <c r="AB24" i="3"/>
  <c r="AA24" i="3"/>
  <c r="Z24" i="3"/>
  <c r="Y24" i="3"/>
  <c r="W24" i="3"/>
  <c r="V24" i="3"/>
  <c r="U24" i="3"/>
  <c r="T24" i="3"/>
  <c r="S24" i="3"/>
  <c r="AC23" i="3"/>
  <c r="AB23" i="3"/>
  <c r="AA23" i="3"/>
  <c r="Z23" i="3"/>
  <c r="Y23" i="3"/>
  <c r="W23" i="3"/>
  <c r="V23" i="3"/>
  <c r="U23" i="3"/>
  <c r="T23" i="3"/>
  <c r="S23" i="3"/>
  <c r="AC22" i="3"/>
  <c r="AB22" i="3"/>
  <c r="AA22" i="3"/>
  <c r="Z22" i="3"/>
  <c r="Y22" i="3"/>
  <c r="W22" i="3"/>
  <c r="V22" i="3"/>
  <c r="U22" i="3"/>
  <c r="T22" i="3"/>
  <c r="S22" i="3"/>
  <c r="AC21" i="3"/>
  <c r="AB21" i="3"/>
  <c r="AA21" i="3"/>
  <c r="Z21" i="3"/>
  <c r="Y21" i="3"/>
  <c r="W21" i="3"/>
  <c r="V21" i="3"/>
  <c r="U21" i="3"/>
  <c r="T21" i="3"/>
  <c r="S21" i="3"/>
  <c r="AC20" i="3"/>
  <c r="AB20" i="3"/>
  <c r="AA20" i="3"/>
  <c r="Z20" i="3"/>
  <c r="Y20" i="3"/>
  <c r="W20" i="3"/>
  <c r="V20" i="3"/>
  <c r="U20" i="3"/>
  <c r="T20" i="3"/>
  <c r="S20" i="3"/>
  <c r="AC19" i="3"/>
  <c r="AB19" i="3"/>
  <c r="AA19" i="3"/>
  <c r="Z19" i="3"/>
  <c r="Y19" i="3"/>
  <c r="W19" i="3"/>
  <c r="V19" i="3"/>
  <c r="U19" i="3"/>
  <c r="T19" i="3"/>
  <c r="S19" i="3"/>
  <c r="AC18" i="3"/>
  <c r="AB18" i="3"/>
  <c r="AA18" i="3"/>
  <c r="Z18" i="3"/>
  <c r="Y18" i="3"/>
  <c r="W18" i="3"/>
  <c r="V18" i="3"/>
  <c r="U18" i="3"/>
  <c r="T18" i="3"/>
  <c r="S18" i="3"/>
  <c r="AC17" i="3"/>
  <c r="AB17" i="3"/>
  <c r="AA17" i="3"/>
  <c r="Z17" i="3"/>
  <c r="Y17" i="3"/>
  <c r="W17" i="3"/>
  <c r="V17" i="3"/>
  <c r="U17" i="3"/>
  <c r="T17" i="3"/>
  <c r="S17" i="3"/>
  <c r="AC16" i="3"/>
  <c r="AB16" i="3"/>
  <c r="AA16" i="3"/>
  <c r="Z16" i="3"/>
  <c r="Y16" i="3"/>
  <c r="W16" i="3"/>
  <c r="V16" i="3"/>
  <c r="U16" i="3"/>
  <c r="T16" i="3"/>
  <c r="S16" i="3"/>
  <c r="AC15" i="3"/>
  <c r="AB15" i="3"/>
  <c r="AA15" i="3"/>
  <c r="Z15" i="3"/>
  <c r="Y15" i="3"/>
  <c r="W15" i="3"/>
  <c r="V15" i="3"/>
  <c r="U15" i="3"/>
  <c r="T15" i="3"/>
  <c r="S15" i="3"/>
  <c r="AC14" i="3"/>
  <c r="AB14" i="3"/>
  <c r="AA14" i="3"/>
  <c r="Z14" i="3"/>
  <c r="Y14" i="3"/>
  <c r="W14" i="3"/>
  <c r="V14" i="3"/>
  <c r="U14" i="3"/>
  <c r="T14" i="3"/>
  <c r="S14" i="3"/>
  <c r="AC13" i="3"/>
  <c r="AB13" i="3"/>
  <c r="AA13" i="3"/>
  <c r="Z13" i="3"/>
  <c r="Y13" i="3"/>
  <c r="W13" i="3"/>
  <c r="V13" i="3"/>
  <c r="U13" i="3"/>
  <c r="T13" i="3"/>
  <c r="S13" i="3"/>
  <c r="AC12" i="3"/>
  <c r="AB12" i="3"/>
  <c r="AA12" i="3"/>
  <c r="Z12" i="3"/>
  <c r="Y12" i="3"/>
  <c r="W12" i="3"/>
  <c r="V12" i="3"/>
  <c r="U12" i="3"/>
  <c r="T12" i="3"/>
  <c r="S12" i="3"/>
  <c r="AC11" i="3"/>
  <c r="AB11" i="3"/>
  <c r="AA11" i="3"/>
  <c r="Z11" i="3"/>
  <c r="Y11" i="3"/>
  <c r="W11" i="3"/>
  <c r="V11" i="3"/>
  <c r="U11" i="3"/>
  <c r="T11" i="3"/>
  <c r="S11" i="3"/>
  <c r="AC10" i="3"/>
  <c r="AB10" i="3"/>
  <c r="AA10" i="3"/>
  <c r="Z10" i="3"/>
  <c r="Y10" i="3"/>
  <c r="W10" i="3"/>
  <c r="V10" i="3"/>
  <c r="U10" i="3"/>
  <c r="T10" i="3"/>
  <c r="S10" i="3"/>
  <c r="AC9" i="3"/>
  <c r="AB9" i="3"/>
  <c r="AA9" i="3"/>
  <c r="Z9" i="3"/>
  <c r="Y9" i="3"/>
  <c r="W9" i="3"/>
  <c r="V9" i="3"/>
  <c r="U9" i="3"/>
  <c r="T9" i="3"/>
  <c r="S9" i="3"/>
  <c r="AC8" i="3"/>
  <c r="AB8" i="3"/>
  <c r="AA8" i="3"/>
  <c r="Z8" i="3"/>
  <c r="Y8" i="3"/>
  <c r="W8" i="3"/>
  <c r="V8" i="3"/>
  <c r="U8" i="3"/>
  <c r="T8" i="3"/>
  <c r="S8" i="3"/>
  <c r="AG7" i="3"/>
  <c r="AG8" i="3" s="1"/>
  <c r="AC7" i="3"/>
  <c r="AB7" i="3"/>
  <c r="AA7" i="3"/>
  <c r="Z7" i="3"/>
  <c r="Y7" i="3"/>
  <c r="W7" i="3"/>
  <c r="V7" i="3"/>
  <c r="U7" i="3"/>
  <c r="T7" i="3"/>
  <c r="AE7" i="3" s="1"/>
  <c r="S7" i="3"/>
  <c r="J7" i="3"/>
  <c r="AH6" i="3"/>
  <c r="AH7" i="3" s="1"/>
  <c r="AG6" i="3"/>
  <c r="AF6" i="3"/>
  <c r="AF7" i="3" s="1"/>
  <c r="AE6" i="3"/>
  <c r="AD6" i="3"/>
  <c r="AD7" i="3" s="1"/>
  <c r="T45" i="2"/>
  <c r="S45" i="2"/>
  <c r="R45" i="2"/>
  <c r="Q45" i="2"/>
  <c r="P45" i="2"/>
  <c r="N45" i="2"/>
  <c r="M45" i="2"/>
  <c r="L45" i="2"/>
  <c r="K45" i="2"/>
  <c r="J45" i="2"/>
  <c r="T44" i="2"/>
  <c r="S44" i="2"/>
  <c r="R44" i="2"/>
  <c r="Q44" i="2"/>
  <c r="P44" i="2"/>
  <c r="N44" i="2"/>
  <c r="M44" i="2"/>
  <c r="L44" i="2"/>
  <c r="K44" i="2"/>
  <c r="J44" i="2"/>
  <c r="T43" i="2"/>
  <c r="S43" i="2"/>
  <c r="R43" i="2"/>
  <c r="Q43" i="2"/>
  <c r="P43" i="2"/>
  <c r="N43" i="2"/>
  <c r="M43" i="2"/>
  <c r="L43" i="2"/>
  <c r="K43" i="2"/>
  <c r="J43" i="2"/>
  <c r="T42" i="2"/>
  <c r="S42" i="2"/>
  <c r="R42" i="2"/>
  <c r="Q42" i="2"/>
  <c r="P42" i="2"/>
  <c r="N42" i="2"/>
  <c r="M42" i="2"/>
  <c r="L42" i="2"/>
  <c r="K42" i="2"/>
  <c r="J42" i="2"/>
  <c r="T41" i="2"/>
  <c r="S41" i="2"/>
  <c r="R41" i="2"/>
  <c r="Q41" i="2"/>
  <c r="P41" i="2"/>
  <c r="N41" i="2"/>
  <c r="M41" i="2"/>
  <c r="L41" i="2"/>
  <c r="K41" i="2"/>
  <c r="J41" i="2"/>
  <c r="T40" i="2"/>
  <c r="S40" i="2"/>
  <c r="R40" i="2"/>
  <c r="Q40" i="2"/>
  <c r="P40" i="2"/>
  <c r="N40" i="2"/>
  <c r="M40" i="2"/>
  <c r="L40" i="2"/>
  <c r="K40" i="2"/>
  <c r="J40" i="2"/>
  <c r="T39" i="2"/>
  <c r="S39" i="2"/>
  <c r="R39" i="2"/>
  <c r="Q39" i="2"/>
  <c r="P39" i="2"/>
  <c r="N39" i="2"/>
  <c r="M39" i="2"/>
  <c r="L39" i="2"/>
  <c r="K39" i="2"/>
  <c r="J39" i="2"/>
  <c r="T38" i="2"/>
  <c r="S38" i="2"/>
  <c r="R38" i="2"/>
  <c r="Q38" i="2"/>
  <c r="P38" i="2"/>
  <c r="N38" i="2"/>
  <c r="M38" i="2"/>
  <c r="L38" i="2"/>
  <c r="K38" i="2"/>
  <c r="J38" i="2"/>
  <c r="T37" i="2"/>
  <c r="S37" i="2"/>
  <c r="R37" i="2"/>
  <c r="Q37" i="2"/>
  <c r="P37" i="2"/>
  <c r="N37" i="2"/>
  <c r="M37" i="2"/>
  <c r="L37" i="2"/>
  <c r="K37" i="2"/>
  <c r="J37" i="2"/>
  <c r="T36" i="2"/>
  <c r="S36" i="2"/>
  <c r="R36" i="2"/>
  <c r="Q36" i="2"/>
  <c r="P36" i="2"/>
  <c r="N36" i="2"/>
  <c r="M36" i="2"/>
  <c r="L36" i="2"/>
  <c r="K36" i="2"/>
  <c r="J36" i="2"/>
  <c r="T35" i="2"/>
  <c r="S35" i="2"/>
  <c r="R35" i="2"/>
  <c r="Q35" i="2"/>
  <c r="P35" i="2"/>
  <c r="N35" i="2"/>
  <c r="M35" i="2"/>
  <c r="L35" i="2"/>
  <c r="K35" i="2"/>
  <c r="J35" i="2"/>
  <c r="T34" i="2"/>
  <c r="S34" i="2"/>
  <c r="R34" i="2"/>
  <c r="Q34" i="2"/>
  <c r="P34" i="2"/>
  <c r="N34" i="2"/>
  <c r="M34" i="2"/>
  <c r="L34" i="2"/>
  <c r="K34" i="2"/>
  <c r="J34" i="2"/>
  <c r="T33" i="2"/>
  <c r="S33" i="2"/>
  <c r="R33" i="2"/>
  <c r="Q33" i="2"/>
  <c r="P33" i="2"/>
  <c r="N33" i="2"/>
  <c r="M33" i="2"/>
  <c r="L33" i="2"/>
  <c r="K33" i="2"/>
  <c r="J33" i="2"/>
  <c r="T32" i="2"/>
  <c r="S32" i="2"/>
  <c r="R32" i="2"/>
  <c r="Q32" i="2"/>
  <c r="P32" i="2"/>
  <c r="N32" i="2"/>
  <c r="M32" i="2"/>
  <c r="L32" i="2"/>
  <c r="K32" i="2"/>
  <c r="J32" i="2"/>
  <c r="T31" i="2"/>
  <c r="S31" i="2"/>
  <c r="R31" i="2"/>
  <c r="Q31" i="2"/>
  <c r="P31" i="2"/>
  <c r="N31" i="2"/>
  <c r="M31" i="2"/>
  <c r="L31" i="2"/>
  <c r="K31" i="2"/>
  <c r="J31" i="2"/>
  <c r="T30" i="2"/>
  <c r="S30" i="2"/>
  <c r="R30" i="2"/>
  <c r="Q30" i="2"/>
  <c r="P30" i="2"/>
  <c r="N30" i="2"/>
  <c r="M30" i="2"/>
  <c r="L30" i="2"/>
  <c r="K30" i="2"/>
  <c r="J30" i="2"/>
  <c r="T29" i="2"/>
  <c r="S29" i="2"/>
  <c r="R29" i="2"/>
  <c r="Q29" i="2"/>
  <c r="P29" i="2"/>
  <c r="N29" i="2"/>
  <c r="M29" i="2"/>
  <c r="L29" i="2"/>
  <c r="K29" i="2"/>
  <c r="J29" i="2"/>
  <c r="T28" i="2"/>
  <c r="S28" i="2"/>
  <c r="R28" i="2"/>
  <c r="Q28" i="2"/>
  <c r="P28" i="2"/>
  <c r="N28" i="2"/>
  <c r="M28" i="2"/>
  <c r="L28" i="2"/>
  <c r="K28" i="2"/>
  <c r="J28" i="2"/>
  <c r="T27" i="2"/>
  <c r="S27" i="2"/>
  <c r="R27" i="2"/>
  <c r="Q27" i="2"/>
  <c r="P27" i="2"/>
  <c r="N27" i="2"/>
  <c r="M27" i="2"/>
  <c r="L27" i="2"/>
  <c r="K27" i="2"/>
  <c r="J27" i="2"/>
  <c r="T26" i="2"/>
  <c r="S26" i="2"/>
  <c r="R26" i="2"/>
  <c r="Q26" i="2"/>
  <c r="P26" i="2"/>
  <c r="N26" i="2"/>
  <c r="M26" i="2"/>
  <c r="L26" i="2"/>
  <c r="K26" i="2"/>
  <c r="J26" i="2"/>
  <c r="T25" i="2"/>
  <c r="S25" i="2"/>
  <c r="R25" i="2"/>
  <c r="Q25" i="2"/>
  <c r="P25" i="2"/>
  <c r="N25" i="2"/>
  <c r="M25" i="2"/>
  <c r="L25" i="2"/>
  <c r="K25" i="2"/>
  <c r="J25" i="2"/>
  <c r="T24" i="2"/>
  <c r="S24" i="2"/>
  <c r="R24" i="2"/>
  <c r="Q24" i="2"/>
  <c r="P24" i="2"/>
  <c r="N24" i="2"/>
  <c r="M24" i="2"/>
  <c r="L24" i="2"/>
  <c r="K24" i="2"/>
  <c r="J24" i="2"/>
  <c r="T23" i="2"/>
  <c r="S23" i="2"/>
  <c r="R23" i="2"/>
  <c r="Q23" i="2"/>
  <c r="P23" i="2"/>
  <c r="N23" i="2"/>
  <c r="M23" i="2"/>
  <c r="L23" i="2"/>
  <c r="K23" i="2"/>
  <c r="J23" i="2"/>
  <c r="T22" i="2"/>
  <c r="S22" i="2"/>
  <c r="R22" i="2"/>
  <c r="Q22" i="2"/>
  <c r="P22" i="2"/>
  <c r="N22" i="2"/>
  <c r="M22" i="2"/>
  <c r="L22" i="2"/>
  <c r="K22" i="2"/>
  <c r="J22" i="2"/>
  <c r="T21" i="2"/>
  <c r="S21" i="2"/>
  <c r="R21" i="2"/>
  <c r="Q21" i="2"/>
  <c r="P21" i="2"/>
  <c r="N21" i="2"/>
  <c r="M21" i="2"/>
  <c r="L21" i="2"/>
  <c r="K21" i="2"/>
  <c r="J21" i="2"/>
  <c r="T20" i="2"/>
  <c r="S20" i="2"/>
  <c r="R20" i="2"/>
  <c r="Q20" i="2"/>
  <c r="P20" i="2"/>
  <c r="N20" i="2"/>
  <c r="M20" i="2"/>
  <c r="L20" i="2"/>
  <c r="K20" i="2"/>
  <c r="J20" i="2"/>
  <c r="T19" i="2"/>
  <c r="S19" i="2"/>
  <c r="R19" i="2"/>
  <c r="Q19" i="2"/>
  <c r="P19" i="2"/>
  <c r="N19" i="2"/>
  <c r="M19" i="2"/>
  <c r="L19" i="2"/>
  <c r="K19" i="2"/>
  <c r="J19" i="2"/>
  <c r="T18" i="2"/>
  <c r="S18" i="2"/>
  <c r="R18" i="2"/>
  <c r="Q18" i="2"/>
  <c r="P18" i="2"/>
  <c r="N18" i="2"/>
  <c r="M18" i="2"/>
  <c r="L18" i="2"/>
  <c r="K18" i="2"/>
  <c r="J18" i="2"/>
  <c r="T17" i="2"/>
  <c r="S17" i="2"/>
  <c r="R17" i="2"/>
  <c r="Q17" i="2"/>
  <c r="P17" i="2"/>
  <c r="N17" i="2"/>
  <c r="M17" i="2"/>
  <c r="L17" i="2"/>
  <c r="K17" i="2"/>
  <c r="J17" i="2"/>
  <c r="T16" i="2"/>
  <c r="S16" i="2"/>
  <c r="R16" i="2"/>
  <c r="Q16" i="2"/>
  <c r="P16" i="2"/>
  <c r="N16" i="2"/>
  <c r="M16" i="2"/>
  <c r="L16" i="2"/>
  <c r="K16" i="2"/>
  <c r="J16" i="2"/>
  <c r="T15" i="2"/>
  <c r="S15" i="2"/>
  <c r="R15" i="2"/>
  <c r="Q15" i="2"/>
  <c r="P15" i="2"/>
  <c r="N15" i="2"/>
  <c r="M15" i="2"/>
  <c r="L15" i="2"/>
  <c r="K15" i="2"/>
  <c r="J15" i="2"/>
  <c r="T14" i="2"/>
  <c r="S14" i="2"/>
  <c r="R14" i="2"/>
  <c r="Q14" i="2"/>
  <c r="P14" i="2"/>
  <c r="N14" i="2"/>
  <c r="M14" i="2"/>
  <c r="L14" i="2"/>
  <c r="K14" i="2"/>
  <c r="J14" i="2"/>
  <c r="T13" i="2"/>
  <c r="S13" i="2"/>
  <c r="R13" i="2"/>
  <c r="Q13" i="2"/>
  <c r="P13" i="2"/>
  <c r="N13" i="2"/>
  <c r="M13" i="2"/>
  <c r="L13" i="2"/>
  <c r="K13" i="2"/>
  <c r="J13" i="2"/>
  <c r="T12" i="2"/>
  <c r="S12" i="2"/>
  <c r="S6" i="2" s="1"/>
  <c r="R12" i="2"/>
  <c r="R6" i="2" s="1"/>
  <c r="Q12" i="2"/>
  <c r="P12" i="2"/>
  <c r="N12" i="2"/>
  <c r="M12" i="2"/>
  <c r="M6" i="2" s="1"/>
  <c r="G6" i="2" s="1"/>
  <c r="L12" i="2"/>
  <c r="K12" i="2"/>
  <c r="J12" i="2"/>
  <c r="J6" i="2" s="1"/>
  <c r="T11" i="2"/>
  <c r="T6" i="2" s="1"/>
  <c r="S11" i="2"/>
  <c r="R11" i="2"/>
  <c r="Q11" i="2"/>
  <c r="Q6" i="2" s="1"/>
  <c r="P11" i="2"/>
  <c r="N11" i="2"/>
  <c r="M11" i="2"/>
  <c r="L11" i="2"/>
  <c r="L6" i="2" s="1"/>
  <c r="K11" i="2"/>
  <c r="K6" i="2" s="1"/>
  <c r="E6" i="2" s="1"/>
  <c r="J11" i="2"/>
  <c r="N6" i="2"/>
  <c r="H6" i="2" s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C30" i="1"/>
  <c r="G30" i="1" s="1"/>
  <c r="F1" i="1"/>
  <c r="F30" i="1" l="1"/>
  <c r="AE8" i="4"/>
  <c r="AE9" i="4" s="1"/>
  <c r="N7" i="4"/>
  <c r="H7" i="4"/>
  <c r="P6" i="2"/>
  <c r="D6" i="2" s="1"/>
  <c r="F6" i="2"/>
  <c r="AD8" i="3"/>
  <c r="M7" i="3"/>
  <c r="G7" i="3"/>
  <c r="AH8" i="3"/>
  <c r="Q7" i="3"/>
  <c r="K7" i="3"/>
  <c r="AG9" i="3"/>
  <c r="P8" i="3"/>
  <c r="J8" i="3"/>
  <c r="AE8" i="3"/>
  <c r="N7" i="3"/>
  <c r="H7" i="3"/>
  <c r="E30" i="1"/>
  <c r="H30" i="1"/>
  <c r="D30" i="1"/>
  <c r="I7" i="3"/>
  <c r="AF8" i="3"/>
  <c r="O7" i="3"/>
  <c r="P7" i="3"/>
  <c r="O6" i="4"/>
  <c r="AF7" i="4"/>
  <c r="P6" i="4"/>
  <c r="AG7" i="4"/>
  <c r="AD7" i="4"/>
  <c r="AH7" i="4"/>
  <c r="N8" i="4"/>
  <c r="H8" i="4"/>
  <c r="K7" i="4" l="1"/>
  <c r="AH8" i="4"/>
  <c r="Q7" i="4"/>
  <c r="AF8" i="4"/>
  <c r="O7" i="4"/>
  <c r="I7" i="4"/>
  <c r="I8" i="3"/>
  <c r="AF9" i="3"/>
  <c r="O8" i="3"/>
  <c r="AD9" i="3"/>
  <c r="M8" i="3"/>
  <c r="G8" i="3"/>
  <c r="G7" i="4"/>
  <c r="M7" i="4"/>
  <c r="AD8" i="4"/>
  <c r="AH9" i="3"/>
  <c r="Q8" i="3"/>
  <c r="K8" i="3"/>
  <c r="AG8" i="4"/>
  <c r="P7" i="4"/>
  <c r="J7" i="4"/>
  <c r="AG10" i="3"/>
  <c r="P9" i="3"/>
  <c r="J9" i="3"/>
  <c r="AE10" i="4"/>
  <c r="N9" i="4"/>
  <c r="H9" i="4"/>
  <c r="H8" i="3"/>
  <c r="N8" i="3"/>
  <c r="AE9" i="3"/>
  <c r="AF10" i="3" l="1"/>
  <c r="O9" i="3"/>
  <c r="I9" i="3"/>
  <c r="J8" i="4"/>
  <c r="AG9" i="4"/>
  <c r="P8" i="4"/>
  <c r="J10" i="3"/>
  <c r="AG11" i="3"/>
  <c r="P10" i="3"/>
  <c r="G9" i="3"/>
  <c r="AD10" i="3"/>
  <c r="M9" i="3"/>
  <c r="AH9" i="4"/>
  <c r="Q8" i="4"/>
  <c r="K8" i="4"/>
  <c r="K9" i="3"/>
  <c r="AH10" i="3"/>
  <c r="Q9" i="3"/>
  <c r="AF9" i="4"/>
  <c r="O8" i="4"/>
  <c r="I8" i="4"/>
  <c r="AD9" i="4"/>
  <c r="M8" i="4"/>
  <c r="G8" i="4"/>
  <c r="AE10" i="3"/>
  <c r="N9" i="3"/>
  <c r="H9" i="3"/>
  <c r="H10" i="4"/>
  <c r="AE11" i="4"/>
  <c r="N10" i="4"/>
  <c r="AE12" i="4" l="1"/>
  <c r="N11" i="4"/>
  <c r="H11" i="4"/>
  <c r="AG12" i="3"/>
  <c r="P11" i="3"/>
  <c r="J11" i="3"/>
  <c r="I9" i="4"/>
  <c r="AF10" i="4"/>
  <c r="O9" i="4"/>
  <c r="AD11" i="3"/>
  <c r="M10" i="3"/>
  <c r="G10" i="3"/>
  <c r="AD10" i="4"/>
  <c r="M9" i="4"/>
  <c r="G9" i="4"/>
  <c r="AE11" i="3"/>
  <c r="N10" i="3"/>
  <c r="H10" i="3"/>
  <c r="AH11" i="3"/>
  <c r="Q10" i="3"/>
  <c r="K10" i="3"/>
  <c r="AH10" i="4"/>
  <c r="Q9" i="4"/>
  <c r="K9" i="4"/>
  <c r="AG10" i="4"/>
  <c r="P9" i="4"/>
  <c r="J9" i="4"/>
  <c r="AF11" i="3"/>
  <c r="O10" i="3"/>
  <c r="I10" i="3"/>
  <c r="AH12" i="3" l="1"/>
  <c r="Q11" i="3"/>
  <c r="K11" i="3"/>
  <c r="AH11" i="4"/>
  <c r="Q10" i="4"/>
  <c r="K10" i="4"/>
  <c r="I11" i="3"/>
  <c r="AF12" i="3"/>
  <c r="O11" i="3"/>
  <c r="AE12" i="3"/>
  <c r="N11" i="3"/>
  <c r="H11" i="3"/>
  <c r="AF11" i="4"/>
  <c r="O10" i="4"/>
  <c r="I10" i="4"/>
  <c r="AG13" i="3"/>
  <c r="P12" i="3"/>
  <c r="J12" i="3"/>
  <c r="AD12" i="3"/>
  <c r="M11" i="3"/>
  <c r="G11" i="3"/>
  <c r="AG11" i="4"/>
  <c r="P10" i="4"/>
  <c r="J10" i="4"/>
  <c r="AD11" i="4"/>
  <c r="M10" i="4"/>
  <c r="G10" i="4"/>
  <c r="AE13" i="4"/>
  <c r="N12" i="4"/>
  <c r="H12" i="4"/>
  <c r="AF13" i="3" l="1"/>
  <c r="O12" i="3"/>
  <c r="I12" i="3"/>
  <c r="K11" i="4"/>
  <c r="Q11" i="4"/>
  <c r="AH12" i="4"/>
  <c r="AD13" i="3"/>
  <c r="M12" i="3"/>
  <c r="G12" i="3"/>
  <c r="G11" i="4"/>
  <c r="M11" i="4"/>
  <c r="AD12" i="4"/>
  <c r="AE14" i="4"/>
  <c r="N13" i="4"/>
  <c r="H13" i="4"/>
  <c r="AG14" i="3"/>
  <c r="P13" i="3"/>
  <c r="J13" i="3"/>
  <c r="AG12" i="4"/>
  <c r="P11" i="4"/>
  <c r="J11" i="4"/>
  <c r="H12" i="3"/>
  <c r="AE13" i="3"/>
  <c r="N12" i="3"/>
  <c r="AF12" i="4"/>
  <c r="O11" i="4"/>
  <c r="I11" i="4"/>
  <c r="AH13" i="3"/>
  <c r="Q12" i="3"/>
  <c r="K12" i="3"/>
  <c r="G13" i="3" l="1"/>
  <c r="AD14" i="3"/>
  <c r="M13" i="3"/>
  <c r="J14" i="3"/>
  <c r="AG15" i="3"/>
  <c r="P14" i="3"/>
  <c r="J12" i="4"/>
  <c r="AG13" i="4"/>
  <c r="P12" i="4"/>
  <c r="AH13" i="4"/>
  <c r="Q12" i="4"/>
  <c r="K12" i="4"/>
  <c r="K13" i="3"/>
  <c r="AH14" i="3"/>
  <c r="Q13" i="3"/>
  <c r="AD13" i="4"/>
  <c r="M12" i="4"/>
  <c r="G12" i="4"/>
  <c r="AE14" i="3"/>
  <c r="N13" i="3"/>
  <c r="H13" i="3"/>
  <c r="AF13" i="4"/>
  <c r="O12" i="4"/>
  <c r="I12" i="4"/>
  <c r="H14" i="4"/>
  <c r="AE15" i="4"/>
  <c r="N14" i="4"/>
  <c r="AF14" i="3"/>
  <c r="O13" i="3"/>
  <c r="I13" i="3"/>
  <c r="AE15" i="3" l="1"/>
  <c r="N14" i="3"/>
  <c r="H14" i="3"/>
  <c r="AF15" i="3"/>
  <c r="O14" i="3"/>
  <c r="I14" i="3"/>
  <c r="AD14" i="4"/>
  <c r="M13" i="4"/>
  <c r="G13" i="4"/>
  <c r="AE16" i="4"/>
  <c r="N15" i="4"/>
  <c r="H15" i="4"/>
  <c r="AH15" i="3"/>
  <c r="Q14" i="3"/>
  <c r="K14" i="3"/>
  <c r="AH14" i="4"/>
  <c r="Q13" i="4"/>
  <c r="K13" i="4"/>
  <c r="AD15" i="3"/>
  <c r="M14" i="3"/>
  <c r="G14" i="3"/>
  <c r="AG14" i="4"/>
  <c r="P13" i="4"/>
  <c r="J13" i="4"/>
  <c r="I13" i="4"/>
  <c r="AF14" i="4"/>
  <c r="O13" i="4"/>
  <c r="AG16" i="3"/>
  <c r="P15" i="3"/>
  <c r="J15" i="3"/>
  <c r="I15" i="3" l="1"/>
  <c r="AF16" i="3"/>
  <c r="O15" i="3"/>
  <c r="AD15" i="4"/>
  <c r="M14" i="4"/>
  <c r="G14" i="4"/>
  <c r="AH16" i="3"/>
  <c r="Q15" i="3"/>
  <c r="K15" i="3"/>
  <c r="AE16" i="3"/>
  <c r="N15" i="3"/>
  <c r="H15" i="3"/>
  <c r="AG17" i="3"/>
  <c r="P16" i="3"/>
  <c r="J16" i="3"/>
  <c r="AH15" i="4"/>
  <c r="Q14" i="4"/>
  <c r="K14" i="4"/>
  <c r="AD16" i="3"/>
  <c r="M15" i="3"/>
  <c r="G15" i="3"/>
  <c r="AF15" i="4"/>
  <c r="O14" i="4"/>
  <c r="I14" i="4"/>
  <c r="AG15" i="4"/>
  <c r="P14" i="4"/>
  <c r="J14" i="4"/>
  <c r="N16" i="4"/>
  <c r="H16" i="4"/>
  <c r="AG18" i="3" l="1"/>
  <c r="P17" i="3"/>
  <c r="J17" i="3"/>
  <c r="K15" i="4"/>
  <c r="Q15" i="4"/>
  <c r="AH16" i="4"/>
  <c r="G15" i="4"/>
  <c r="AD16" i="4"/>
  <c r="M15" i="4"/>
  <c r="AH17" i="3"/>
  <c r="Q16" i="3"/>
  <c r="K16" i="3"/>
  <c r="H16" i="3"/>
  <c r="AE17" i="3"/>
  <c r="N16" i="3"/>
  <c r="AF17" i="3"/>
  <c r="O16" i="3"/>
  <c r="I16" i="3"/>
  <c r="AD17" i="3"/>
  <c r="M16" i="3"/>
  <c r="G16" i="3"/>
  <c r="AF16" i="4"/>
  <c r="O15" i="4"/>
  <c r="I15" i="4"/>
  <c r="AG16" i="4"/>
  <c r="P15" i="4"/>
  <c r="J15" i="4"/>
  <c r="M16" i="4" l="1"/>
  <c r="G16" i="4"/>
  <c r="G17" i="3"/>
  <c r="AD18" i="3"/>
  <c r="M17" i="3"/>
  <c r="O16" i="4"/>
  <c r="I16" i="4"/>
  <c r="AE18" i="3"/>
  <c r="N17" i="3"/>
  <c r="H17" i="3"/>
  <c r="K17" i="3"/>
  <c r="AH18" i="3"/>
  <c r="Q17" i="3"/>
  <c r="Q16" i="4"/>
  <c r="K16" i="4"/>
  <c r="AF18" i="3"/>
  <c r="O17" i="3"/>
  <c r="I17" i="3"/>
  <c r="J16" i="4"/>
  <c r="P16" i="4"/>
  <c r="J18" i="3"/>
  <c r="AG19" i="3"/>
  <c r="P18" i="3"/>
  <c r="AF19" i="3" l="1"/>
  <c r="O18" i="3"/>
  <c r="I18" i="3"/>
  <c r="AD19" i="3"/>
  <c r="M18" i="3"/>
  <c r="G18" i="3"/>
  <c r="AH19" i="3"/>
  <c r="Q18" i="3"/>
  <c r="K18" i="3"/>
  <c r="AE19" i="3"/>
  <c r="N18" i="3"/>
  <c r="H18" i="3"/>
  <c r="AG20" i="3"/>
  <c r="P19" i="3"/>
  <c r="J19" i="3"/>
  <c r="AD20" i="3" l="1"/>
  <c r="M19" i="3"/>
  <c r="G19" i="3"/>
  <c r="AH20" i="3"/>
  <c r="Q19" i="3"/>
  <c r="K19" i="3"/>
  <c r="AE20" i="3"/>
  <c r="N19" i="3"/>
  <c r="H19" i="3"/>
  <c r="AG21" i="3"/>
  <c r="P20" i="3"/>
  <c r="J20" i="3"/>
  <c r="I19" i="3"/>
  <c r="AF20" i="3"/>
  <c r="O19" i="3"/>
  <c r="AH21" i="3" l="1"/>
  <c r="Q20" i="3"/>
  <c r="K20" i="3"/>
  <c r="H20" i="3"/>
  <c r="AE21" i="3"/>
  <c r="N20" i="3"/>
  <c r="AG22" i="3"/>
  <c r="P21" i="3"/>
  <c r="J21" i="3"/>
  <c r="AF21" i="3"/>
  <c r="O20" i="3"/>
  <c r="I20" i="3"/>
  <c r="AD21" i="3"/>
  <c r="M20" i="3"/>
  <c r="G20" i="3"/>
  <c r="J22" i="3" l="1"/>
  <c r="AG23" i="3"/>
  <c r="P22" i="3"/>
  <c r="AF22" i="3"/>
  <c r="O21" i="3"/>
  <c r="I21" i="3"/>
  <c r="G21" i="3"/>
  <c r="AD22" i="3"/>
  <c r="M21" i="3"/>
  <c r="AE22" i="3"/>
  <c r="N21" i="3"/>
  <c r="H21" i="3"/>
  <c r="K21" i="3"/>
  <c r="AH22" i="3"/>
  <c r="Q21" i="3"/>
  <c r="AF23" i="3" l="1"/>
  <c r="O22" i="3"/>
  <c r="I22" i="3"/>
  <c r="AH23" i="3"/>
  <c r="Q22" i="3"/>
  <c r="K22" i="3"/>
  <c r="AE23" i="3"/>
  <c r="N22" i="3"/>
  <c r="H22" i="3"/>
  <c r="AG24" i="3"/>
  <c r="P23" i="3"/>
  <c r="J23" i="3"/>
  <c r="AD23" i="3"/>
  <c r="M22" i="3"/>
  <c r="G22" i="3"/>
  <c r="AH24" i="3" l="1"/>
  <c r="Q23" i="3"/>
  <c r="K23" i="3"/>
  <c r="AE24" i="3"/>
  <c r="N23" i="3"/>
  <c r="H23" i="3"/>
  <c r="AG25" i="3"/>
  <c r="P24" i="3"/>
  <c r="J24" i="3"/>
  <c r="AD24" i="3"/>
  <c r="M23" i="3"/>
  <c r="G23" i="3"/>
  <c r="I23" i="3"/>
  <c r="AF24" i="3"/>
  <c r="O23" i="3"/>
  <c r="H24" i="3" l="1"/>
  <c r="AE25" i="3"/>
  <c r="N24" i="3"/>
  <c r="AG26" i="3"/>
  <c r="P25" i="3"/>
  <c r="J25" i="3"/>
  <c r="AF25" i="3"/>
  <c r="O24" i="3"/>
  <c r="I24" i="3"/>
  <c r="AD25" i="3"/>
  <c r="M24" i="3"/>
  <c r="G24" i="3"/>
  <c r="AH25" i="3"/>
  <c r="Q24" i="3"/>
  <c r="K24" i="3"/>
  <c r="AF26" i="3" l="1"/>
  <c r="O25" i="3"/>
  <c r="I25" i="3"/>
  <c r="AE26" i="3"/>
  <c r="N25" i="3"/>
  <c r="H25" i="3"/>
  <c r="J26" i="3"/>
  <c r="AG27" i="3"/>
  <c r="P26" i="3"/>
  <c r="G25" i="3"/>
  <c r="AD26" i="3"/>
  <c r="M25" i="3"/>
  <c r="K25" i="3"/>
  <c r="AH26" i="3"/>
  <c r="Q25" i="3"/>
  <c r="AE27" i="3" l="1"/>
  <c r="N26" i="3"/>
  <c r="H26" i="3"/>
  <c r="AD27" i="3"/>
  <c r="M26" i="3"/>
  <c r="G26" i="3"/>
  <c r="AH27" i="3"/>
  <c r="Q26" i="3"/>
  <c r="K26" i="3"/>
  <c r="AG28" i="3"/>
  <c r="P27" i="3"/>
  <c r="J27" i="3"/>
  <c r="AF27" i="3"/>
  <c r="O26" i="3"/>
  <c r="I26" i="3"/>
  <c r="Q27" i="3" l="1"/>
  <c r="K27" i="3"/>
  <c r="AH28" i="3"/>
  <c r="P28" i="3"/>
  <c r="J28" i="3"/>
  <c r="AG29" i="3"/>
  <c r="AD28" i="3"/>
  <c r="M27" i="3"/>
  <c r="G27" i="3"/>
  <c r="AF28" i="3"/>
  <c r="I27" i="3"/>
  <c r="O27" i="3"/>
  <c r="AE28" i="3"/>
  <c r="N27" i="3"/>
  <c r="H27" i="3"/>
  <c r="AH29" i="3" l="1"/>
  <c r="Q28" i="3"/>
  <c r="K28" i="3"/>
  <c r="AG30" i="3"/>
  <c r="J29" i="3"/>
  <c r="P29" i="3"/>
  <c r="AD29" i="3"/>
  <c r="M28" i="3"/>
  <c r="G28" i="3"/>
  <c r="AF29" i="3"/>
  <c r="O28" i="3"/>
  <c r="I28" i="3"/>
  <c r="AE29" i="3"/>
  <c r="H28" i="3"/>
  <c r="N28" i="3"/>
  <c r="AF30" i="3" l="1"/>
  <c r="I29" i="3"/>
  <c r="O29" i="3"/>
  <c r="AG31" i="3"/>
  <c r="P30" i="3"/>
  <c r="J30" i="3"/>
  <c r="AD30" i="3"/>
  <c r="M29" i="3"/>
  <c r="G29" i="3"/>
  <c r="H29" i="3"/>
  <c r="AE30" i="3"/>
  <c r="N29" i="3"/>
  <c r="AH30" i="3"/>
  <c r="Q29" i="3"/>
  <c r="K29" i="3"/>
  <c r="J31" i="3" l="1"/>
  <c r="AG32" i="3"/>
  <c r="P31" i="3"/>
  <c r="AE31" i="3"/>
  <c r="N30" i="3"/>
  <c r="H30" i="3"/>
  <c r="G30" i="3"/>
  <c r="AD31" i="3"/>
  <c r="M30" i="3"/>
  <c r="K30" i="3"/>
  <c r="AH31" i="3"/>
  <c r="Q30" i="3"/>
  <c r="AF31" i="3"/>
  <c r="O30" i="3"/>
  <c r="I30" i="3"/>
  <c r="AD32" i="3" l="1"/>
  <c r="M31" i="3"/>
  <c r="G31" i="3"/>
  <c r="AE32" i="3"/>
  <c r="N31" i="3"/>
  <c r="H31" i="3"/>
  <c r="AH32" i="3"/>
  <c r="Q31" i="3"/>
  <c r="K31" i="3"/>
  <c r="AG33" i="3"/>
  <c r="P32" i="3"/>
  <c r="J32" i="3"/>
  <c r="AF32" i="3"/>
  <c r="O31" i="3"/>
  <c r="I31" i="3"/>
  <c r="AG34" i="3" l="1"/>
  <c r="P33" i="3"/>
  <c r="J33" i="3"/>
  <c r="AE33" i="3"/>
  <c r="N32" i="3"/>
  <c r="H32" i="3"/>
  <c r="AH33" i="3"/>
  <c r="Q32" i="3"/>
  <c r="K32" i="3"/>
  <c r="I32" i="3"/>
  <c r="AF33" i="3"/>
  <c r="O32" i="3"/>
  <c r="AD33" i="3"/>
  <c r="M32" i="3"/>
  <c r="G32" i="3"/>
  <c r="H33" i="3" l="1"/>
  <c r="AE34" i="3"/>
  <c r="N33" i="3"/>
  <c r="AF34" i="3"/>
  <c r="O33" i="3"/>
  <c r="I33" i="3"/>
  <c r="AH34" i="3"/>
  <c r="Q33" i="3"/>
  <c r="K33" i="3"/>
  <c r="AD34" i="3"/>
  <c r="M33" i="3"/>
  <c r="G33" i="3"/>
  <c r="AG35" i="3"/>
  <c r="P34" i="3"/>
  <c r="J34" i="3"/>
  <c r="AF35" i="3" l="1"/>
  <c r="O34" i="3"/>
  <c r="I34" i="3"/>
  <c r="K34" i="3"/>
  <c r="AH35" i="3"/>
  <c r="Q34" i="3"/>
  <c r="G34" i="3"/>
  <c r="AD35" i="3"/>
  <c r="M34" i="3"/>
  <c r="AE35" i="3"/>
  <c r="N34" i="3"/>
  <c r="H34" i="3"/>
  <c r="J35" i="3"/>
  <c r="AG36" i="3"/>
  <c r="P35" i="3"/>
  <c r="AD36" i="3" l="1"/>
  <c r="M35" i="3"/>
  <c r="G35" i="3"/>
  <c r="AG37" i="3"/>
  <c r="P36" i="3"/>
  <c r="J36" i="3"/>
  <c r="AE36" i="3"/>
  <c r="N35" i="3"/>
  <c r="H35" i="3"/>
  <c r="AH36" i="3"/>
  <c r="Q35" i="3"/>
  <c r="K35" i="3"/>
  <c r="AF36" i="3"/>
  <c r="O35" i="3"/>
  <c r="I35" i="3"/>
  <c r="AG38" i="3" l="1"/>
  <c r="P37" i="3"/>
  <c r="J37" i="3"/>
  <c r="AE37" i="3"/>
  <c r="N36" i="3"/>
  <c r="H36" i="3"/>
  <c r="AH37" i="3"/>
  <c r="Q36" i="3"/>
  <c r="K36" i="3"/>
  <c r="I36" i="3"/>
  <c r="AF37" i="3"/>
  <c r="O36" i="3"/>
  <c r="AD37" i="3"/>
  <c r="M36" i="3"/>
  <c r="G36" i="3"/>
  <c r="AH38" i="3" l="1"/>
  <c r="Q37" i="3"/>
  <c r="K37" i="3"/>
  <c r="H37" i="3"/>
  <c r="AE38" i="3"/>
  <c r="N37" i="3"/>
  <c r="AF38" i="3"/>
  <c r="O37" i="3"/>
  <c r="I37" i="3"/>
  <c r="AD38" i="3"/>
  <c r="M37" i="3"/>
  <c r="G37" i="3"/>
  <c r="AG39" i="3"/>
  <c r="P38" i="3"/>
  <c r="J38" i="3"/>
  <c r="G38" i="3" l="1"/>
  <c r="AD39" i="3"/>
  <c r="M38" i="3"/>
  <c r="AF39" i="3"/>
  <c r="O38" i="3"/>
  <c r="I38" i="3"/>
  <c r="J39" i="3"/>
  <c r="AG40" i="3"/>
  <c r="P39" i="3"/>
  <c r="AE39" i="3"/>
  <c r="N38" i="3"/>
  <c r="H38" i="3"/>
  <c r="K38" i="3"/>
  <c r="AH39" i="3"/>
  <c r="Q38" i="3"/>
  <c r="AG41" i="3" l="1"/>
  <c r="P40" i="3"/>
  <c r="J40" i="3"/>
  <c r="AH40" i="3"/>
  <c r="Q39" i="3"/>
  <c r="K39" i="3"/>
  <c r="AD40" i="3"/>
  <c r="M39" i="3"/>
  <c r="G39" i="3"/>
  <c r="AF40" i="3"/>
  <c r="O39" i="3"/>
  <c r="I39" i="3"/>
  <c r="AE40" i="3"/>
  <c r="N39" i="3"/>
  <c r="H39" i="3"/>
  <c r="AH41" i="3" l="1"/>
  <c r="Q40" i="3"/>
  <c r="K40" i="3"/>
  <c r="AD41" i="3"/>
  <c r="M40" i="3"/>
  <c r="G40" i="3"/>
  <c r="I40" i="3"/>
  <c r="AF41" i="3"/>
  <c r="O40" i="3"/>
  <c r="AE41" i="3"/>
  <c r="N40" i="3"/>
  <c r="H40" i="3"/>
  <c r="AG42" i="3"/>
  <c r="P41" i="3"/>
  <c r="J41" i="3"/>
  <c r="AF42" i="3" l="1"/>
  <c r="O41" i="3"/>
  <c r="I41" i="3"/>
  <c r="H41" i="3"/>
  <c r="AE42" i="3"/>
  <c r="N41" i="3"/>
  <c r="AD42" i="3"/>
  <c r="M41" i="3"/>
  <c r="G41" i="3"/>
  <c r="AG43" i="3"/>
  <c r="P42" i="3"/>
  <c r="J42" i="3"/>
  <c r="AH42" i="3"/>
  <c r="Q41" i="3"/>
  <c r="K41" i="3"/>
  <c r="G42" i="3" l="1"/>
  <c r="AD43" i="3"/>
  <c r="M42" i="3"/>
  <c r="AG44" i="3"/>
  <c r="J43" i="3"/>
  <c r="P43" i="3"/>
  <c r="AH43" i="3"/>
  <c r="K42" i="3"/>
  <c r="Q42" i="3"/>
  <c r="AE43" i="3"/>
  <c r="N42" i="3"/>
  <c r="H42" i="3"/>
  <c r="AF43" i="3"/>
  <c r="O42" i="3"/>
  <c r="I42" i="3"/>
  <c r="J44" i="3" l="1"/>
  <c r="AG45" i="3"/>
  <c r="P44" i="3"/>
  <c r="AH44" i="3"/>
  <c r="Q43" i="3"/>
  <c r="K43" i="3"/>
  <c r="AE44" i="3"/>
  <c r="N43" i="3"/>
  <c r="H43" i="3"/>
  <c r="AD44" i="3"/>
  <c r="M43" i="3"/>
  <c r="G43" i="3"/>
  <c r="O43" i="3"/>
  <c r="I43" i="3"/>
  <c r="AF44" i="3"/>
  <c r="AF45" i="3" l="1"/>
  <c r="O44" i="3"/>
  <c r="I44" i="3"/>
  <c r="AG46" i="3"/>
  <c r="P45" i="3"/>
  <c r="J45" i="3"/>
  <c r="AH45" i="3"/>
  <c r="Q44" i="3"/>
  <c r="K44" i="3"/>
  <c r="AE45" i="3"/>
  <c r="N44" i="3"/>
  <c r="H44" i="3"/>
  <c r="AD45" i="3"/>
  <c r="M44" i="3"/>
  <c r="G44" i="3"/>
  <c r="AG47" i="3" l="1"/>
  <c r="P46" i="3"/>
  <c r="J46" i="3"/>
  <c r="AH46" i="3"/>
  <c r="Q45" i="3"/>
  <c r="K45" i="3"/>
  <c r="AE46" i="3"/>
  <c r="N45" i="3"/>
  <c r="H45" i="3"/>
  <c r="M45" i="3"/>
  <c r="G45" i="3"/>
  <c r="AD46" i="3"/>
  <c r="AF46" i="3"/>
  <c r="I45" i="3"/>
  <c r="O45" i="3"/>
  <c r="AD47" i="3" l="1"/>
  <c r="M46" i="3"/>
  <c r="G46" i="3"/>
  <c r="AH47" i="3"/>
  <c r="Q46" i="3"/>
  <c r="K46" i="3"/>
  <c r="AE47" i="3"/>
  <c r="H46" i="3"/>
  <c r="N46" i="3"/>
  <c r="AF47" i="3"/>
  <c r="O46" i="3"/>
  <c r="I46" i="3"/>
  <c r="AG48" i="3"/>
  <c r="P47" i="3"/>
  <c r="J47" i="3"/>
  <c r="AE48" i="3" l="1"/>
  <c r="N47" i="3"/>
  <c r="H47" i="3"/>
  <c r="I47" i="3"/>
  <c r="AF48" i="3"/>
  <c r="O47" i="3"/>
  <c r="AH48" i="3"/>
  <c r="Q47" i="3"/>
  <c r="K47" i="3"/>
  <c r="AG49" i="3"/>
  <c r="P48" i="3"/>
  <c r="J48" i="3"/>
  <c r="AD48" i="3"/>
  <c r="M47" i="3"/>
  <c r="G47" i="3"/>
  <c r="AH49" i="3" l="1"/>
  <c r="Q48" i="3"/>
  <c r="K48" i="3"/>
  <c r="AG50" i="3"/>
  <c r="P49" i="3"/>
  <c r="J49" i="3"/>
  <c r="AD49" i="3"/>
  <c r="M48" i="3"/>
  <c r="G48" i="3"/>
  <c r="AF49" i="3"/>
  <c r="O48" i="3"/>
  <c r="I48" i="3"/>
  <c r="H48" i="3"/>
  <c r="AE49" i="3"/>
  <c r="N48" i="3"/>
  <c r="J50" i="3" l="1"/>
  <c r="AG51" i="3"/>
  <c r="P50" i="3"/>
  <c r="G49" i="3"/>
  <c r="M49" i="3"/>
  <c r="AD50" i="3"/>
  <c r="AF50" i="3"/>
  <c r="O49" i="3"/>
  <c r="I49" i="3"/>
  <c r="AE50" i="3"/>
  <c r="N49" i="3"/>
  <c r="H49" i="3"/>
  <c r="K49" i="3"/>
  <c r="Q49" i="3"/>
  <c r="AH50" i="3"/>
  <c r="AF51" i="3" l="1"/>
  <c r="O50" i="3"/>
  <c r="I50" i="3"/>
  <c r="AH51" i="3"/>
  <c r="Q50" i="3"/>
  <c r="K50" i="3"/>
  <c r="AD51" i="3"/>
  <c r="M50" i="3"/>
  <c r="G50" i="3"/>
  <c r="AG52" i="3"/>
  <c r="P51" i="3"/>
  <c r="J51" i="3"/>
  <c r="AE51" i="3"/>
  <c r="N50" i="3"/>
  <c r="H50" i="3"/>
  <c r="AD52" i="3" l="1"/>
  <c r="M51" i="3"/>
  <c r="G51" i="3"/>
  <c r="AH52" i="3"/>
  <c r="Q51" i="3"/>
  <c r="K51" i="3"/>
  <c r="AG53" i="3"/>
  <c r="P52" i="3"/>
  <c r="J52" i="3"/>
  <c r="AE52" i="3"/>
  <c r="N51" i="3"/>
  <c r="H51" i="3"/>
  <c r="I51" i="3"/>
  <c r="AF52" i="3"/>
  <c r="O51" i="3"/>
  <c r="AH53" i="3" l="1"/>
  <c r="Q52" i="3"/>
  <c r="K52" i="3"/>
  <c r="AG54" i="3"/>
  <c r="P53" i="3"/>
  <c r="J53" i="3"/>
  <c r="AF53" i="3"/>
  <c r="O52" i="3"/>
  <c r="I52" i="3"/>
  <c r="H52" i="3"/>
  <c r="AE53" i="3"/>
  <c r="N52" i="3"/>
  <c r="AD53" i="3"/>
  <c r="M52" i="3"/>
  <c r="G52" i="3"/>
  <c r="AE54" i="3" l="1"/>
  <c r="N53" i="3"/>
  <c r="H53" i="3"/>
  <c r="AF54" i="3"/>
  <c r="O53" i="3"/>
  <c r="I53" i="3"/>
  <c r="J54" i="3"/>
  <c r="AG55" i="3"/>
  <c r="P54" i="3"/>
  <c r="G53" i="3"/>
  <c r="AD54" i="3"/>
  <c r="M53" i="3"/>
  <c r="K53" i="3"/>
  <c r="Q53" i="3"/>
  <c r="AH54" i="3"/>
  <c r="AH55" i="3" l="1"/>
  <c r="Q54" i="3"/>
  <c r="K54" i="3"/>
  <c r="AG56" i="3"/>
  <c r="P55" i="3"/>
  <c r="J55" i="3"/>
  <c r="AD55" i="3"/>
  <c r="M54" i="3"/>
  <c r="G54" i="3"/>
  <c r="AF55" i="3"/>
  <c r="O54" i="3"/>
  <c r="I54" i="3"/>
  <c r="AE55" i="3"/>
  <c r="N54" i="3"/>
  <c r="H54" i="3"/>
  <c r="AD56" i="3" l="1"/>
  <c r="M55" i="3"/>
  <c r="G55" i="3"/>
  <c r="AG57" i="3"/>
  <c r="P56" i="3"/>
  <c r="J56" i="3"/>
  <c r="I55" i="3"/>
  <c r="AF56" i="3"/>
  <c r="O55" i="3"/>
  <c r="AE56" i="3"/>
  <c r="N55" i="3"/>
  <c r="H55" i="3"/>
  <c r="AH56" i="3"/>
  <c r="Q55" i="3"/>
  <c r="K55" i="3"/>
  <c r="AG58" i="3" l="1"/>
  <c r="P57" i="3"/>
  <c r="J57" i="3"/>
  <c r="H56" i="3"/>
  <c r="N56" i="3"/>
  <c r="AE57" i="3"/>
  <c r="AF57" i="3"/>
  <c r="O56" i="3"/>
  <c r="I56" i="3"/>
  <c r="AH57" i="3"/>
  <c r="Q56" i="3"/>
  <c r="K56" i="3"/>
  <c r="AD57" i="3"/>
  <c r="M56" i="3"/>
  <c r="G56" i="3"/>
  <c r="K57" i="3" l="1"/>
  <c r="AH58" i="3"/>
  <c r="Q57" i="3"/>
  <c r="AE58" i="3"/>
  <c r="N57" i="3"/>
  <c r="H57" i="3"/>
  <c r="O57" i="3"/>
  <c r="I57" i="3"/>
  <c r="AF58" i="3"/>
  <c r="G57" i="3"/>
  <c r="AD58" i="3"/>
  <c r="M57" i="3"/>
  <c r="J58" i="3"/>
  <c r="P58" i="3"/>
  <c r="AG59" i="3"/>
  <c r="AE59" i="3" l="1"/>
  <c r="N58" i="3"/>
  <c r="H58" i="3"/>
  <c r="AD59" i="3"/>
  <c r="M58" i="3"/>
  <c r="G58" i="3"/>
  <c r="Q58" i="3"/>
  <c r="K58" i="3"/>
  <c r="AH59" i="3"/>
  <c r="AG60" i="3"/>
  <c r="P59" i="3"/>
  <c r="J59" i="3"/>
  <c r="AF59" i="3"/>
  <c r="O58" i="3"/>
  <c r="I58" i="3"/>
  <c r="AD60" i="3" l="1"/>
  <c r="M59" i="3"/>
  <c r="G59" i="3"/>
  <c r="AG61" i="3"/>
  <c r="P60" i="3"/>
  <c r="J60" i="3"/>
  <c r="I59" i="3"/>
  <c r="O59" i="3"/>
  <c r="AF60" i="3"/>
  <c r="AH60" i="3"/>
  <c r="Q59" i="3"/>
  <c r="K59" i="3"/>
  <c r="AE60" i="3"/>
  <c r="N59" i="3"/>
  <c r="H59" i="3"/>
  <c r="AG62" i="3" l="1"/>
  <c r="P61" i="3"/>
  <c r="J61" i="3"/>
  <c r="AH61" i="3"/>
  <c r="Q60" i="3"/>
  <c r="K60" i="3"/>
  <c r="H60" i="3"/>
  <c r="AE61" i="3"/>
  <c r="N60" i="3"/>
  <c r="AF61" i="3"/>
  <c r="I60" i="3"/>
  <c r="O60" i="3"/>
  <c r="AD61" i="3"/>
  <c r="M60" i="3"/>
  <c r="G60" i="3"/>
  <c r="H61" i="3" l="1"/>
  <c r="N61" i="3"/>
  <c r="AE62" i="3"/>
  <c r="K61" i="3"/>
  <c r="Q61" i="3"/>
  <c r="AH62" i="3"/>
  <c r="AF62" i="3"/>
  <c r="O61" i="3"/>
  <c r="I61" i="3"/>
  <c r="G61" i="3"/>
  <c r="M61" i="3"/>
  <c r="AD62" i="3"/>
  <c r="J62" i="3"/>
  <c r="AG63" i="3"/>
  <c r="P62" i="3"/>
  <c r="AE63" i="3" l="1"/>
  <c r="N62" i="3"/>
  <c r="H62" i="3"/>
  <c r="M62" i="3"/>
  <c r="AD63" i="3"/>
  <c r="G62" i="3"/>
  <c r="P63" i="3"/>
  <c r="J63" i="3"/>
  <c r="AG64" i="3"/>
  <c r="K62" i="3"/>
  <c r="Q62" i="3"/>
  <c r="AH63" i="3"/>
  <c r="AF63" i="3"/>
  <c r="O62" i="3"/>
  <c r="I62" i="3"/>
  <c r="AH64" i="3" l="1"/>
  <c r="Q63" i="3"/>
  <c r="K63" i="3"/>
  <c r="I63" i="3"/>
  <c r="AF64" i="3"/>
  <c r="O63" i="3"/>
  <c r="AG65" i="3"/>
  <c r="P64" i="3"/>
  <c r="J64" i="3"/>
  <c r="AD64" i="3"/>
  <c r="M63" i="3"/>
  <c r="G63" i="3"/>
  <c r="AE64" i="3"/>
  <c r="N63" i="3"/>
  <c r="H63" i="3"/>
  <c r="AG66" i="3" l="1"/>
  <c r="P65" i="3"/>
  <c r="J65" i="3"/>
  <c r="AD65" i="3"/>
  <c r="M64" i="3"/>
  <c r="G64" i="3"/>
  <c r="H64" i="3"/>
  <c r="N64" i="3"/>
  <c r="AE65" i="3"/>
  <c r="AF65" i="3"/>
  <c r="I64" i="3"/>
  <c r="O64" i="3"/>
  <c r="AH65" i="3"/>
  <c r="Q64" i="3"/>
  <c r="K64" i="3"/>
  <c r="AE66" i="3" l="1"/>
  <c r="H65" i="3"/>
  <c r="N65" i="3"/>
  <c r="G65" i="3"/>
  <c r="M65" i="3"/>
  <c r="AD66" i="3"/>
  <c r="K65" i="3"/>
  <c r="Q65" i="3"/>
  <c r="AH66" i="3"/>
  <c r="AF66" i="3"/>
  <c r="O65" i="3"/>
  <c r="I65" i="3"/>
  <c r="J66" i="3"/>
  <c r="P66" i="3"/>
  <c r="AG67" i="3"/>
  <c r="AG68" i="3" l="1"/>
  <c r="J67" i="3"/>
  <c r="P67" i="3"/>
  <c r="AF67" i="3"/>
  <c r="O66" i="3"/>
  <c r="I66" i="3"/>
  <c r="G66" i="3"/>
  <c r="M66" i="3"/>
  <c r="AD67" i="3"/>
  <c r="Q66" i="3"/>
  <c r="AH67" i="3"/>
  <c r="K66" i="3"/>
  <c r="AE67" i="3"/>
  <c r="N66" i="3"/>
  <c r="H66" i="3"/>
  <c r="I67" i="3" l="1"/>
  <c r="AF68" i="3"/>
  <c r="O67" i="3"/>
  <c r="AH68" i="3"/>
  <c r="Q67" i="3"/>
  <c r="K67" i="3"/>
  <c r="AE68" i="3"/>
  <c r="N67" i="3"/>
  <c r="H67" i="3"/>
  <c r="AD68" i="3"/>
  <c r="M67" i="3"/>
  <c r="G67" i="3"/>
  <c r="AG69" i="3"/>
  <c r="P68" i="3"/>
  <c r="J68" i="3"/>
  <c r="AD69" i="3" l="1"/>
  <c r="M68" i="3"/>
  <c r="G68" i="3"/>
  <c r="AF69" i="3"/>
  <c r="I68" i="3"/>
  <c r="O68" i="3"/>
  <c r="AH69" i="3"/>
  <c r="Q68" i="3"/>
  <c r="K68" i="3"/>
  <c r="H68" i="3"/>
  <c r="AE69" i="3"/>
  <c r="N68" i="3"/>
  <c r="P69" i="3"/>
  <c r="J69" i="3"/>
  <c r="O69" i="3" l="1"/>
  <c r="I69" i="3"/>
  <c r="K69" i="3"/>
  <c r="Q69" i="3"/>
  <c r="H69" i="3"/>
  <c r="N69" i="3"/>
  <c r="G69" i="3"/>
  <c r="M69" i="3"/>
</calcChain>
</file>

<file path=xl/sharedStrings.xml><?xml version="1.0" encoding="utf-8"?>
<sst xmlns="http://schemas.openxmlformats.org/spreadsheetml/2006/main" count="485" uniqueCount="182">
  <si>
    <t>Final Fantasy Tactics 獅子戦争　　　　パラメータ調査ツール</t>
  </si>
  <si>
    <t>シートの内容</t>
  </si>
  <si>
    <t>説明</t>
  </si>
  <si>
    <t>このシート</t>
  </si>
  <si>
    <t>現在能力調査</t>
  </si>
  <si>
    <t>現在の能力を調査</t>
  </si>
  <si>
    <t>パラメータ調査</t>
  </si>
  <si>
    <t>調査ツール本体</t>
  </si>
  <si>
    <t>魔物パラメータ</t>
  </si>
  <si>
    <t>魔物パラメータ調査用(Lv.10おき)</t>
  </si>
  <si>
    <t>成長値マスタ</t>
  </si>
  <si>
    <t>成長値のマスタデータ</t>
  </si>
  <si>
    <t>補正値マスタ</t>
  </si>
  <si>
    <t>補正値のマスタデータ</t>
  </si>
  <si>
    <t>用途</t>
  </si>
  <si>
    <t>Final Fantasy Tactics 獅子戦争(All Platform版対応)の、</t>
  </si>
  <si>
    <t>各ジョブでレベルを上げ下げした場合の能力の変化を調査するツールです。</t>
  </si>
  <si>
    <t>ということで、用途がかなりマニアックなツールです。ｗ</t>
  </si>
  <si>
    <t>そのため、プレイ人口に対する需要自体もかなり少ないと思われます。(爆</t>
  </si>
  <si>
    <t>使い方</t>
  </si>
  <si>
    <t>「パラメータ調査」シートに必要な値を入力します。</t>
  </si>
  <si>
    <t>値の入力が必要な欄はこの背景色の部分のみです。</t>
  </si>
  <si>
    <t>ジョブの欄には前回のLvからLvを上げ(下げ)るときに就いているジョブを入力します。</t>
  </si>
  <si>
    <t>Lvの欄には前のLvからどれだけLvを変化させるかを入力します。</t>
  </si>
  <si>
    <t>最初の能力値(補正前)には調べ始めるときのパラメータを入力します。</t>
  </si>
  <si>
    <t>但し、ジョブによる補正後の数値ではなく、ジョブの補正前の値を入力してください。</t>
  </si>
  <si>
    <t>※以下のところにジョブと補正後の値を入力すれば、補正前の数値が表示されます。</t>
  </si>
  <si>
    <t>ジョブ</t>
  </si>
  <si>
    <t>HP</t>
  </si>
  <si>
    <t>MP</t>
  </si>
  <si>
    <t>Sp</t>
  </si>
  <si>
    <t>AT</t>
  </si>
  <si>
    <t>MA</t>
  </si>
  <si>
    <t>補正後</t>
  </si>
  <si>
    <t>忍者</t>
  </si>
  <si>
    <t>補正前</t>
  </si>
  <si>
    <t>※但し、ゲーム中の数値は小数点以下を切り捨てて表示されるため、正確な値ではないです。</t>
  </si>
  <si>
    <t>　小数点以下の値も考慮して、表示の値＋1との平均値(つまり＋0.5)で算出しています。</t>
  </si>
  <si>
    <t>※より厳密な値を出したい場合は「現在能力調査」シートを使ってください。</t>
  </si>
  <si>
    <t>　各ジョブの時の能力値を記入して予測値を算出します。</t>
  </si>
  <si>
    <t>ゲーム上の仕様</t>
  </si>
  <si>
    <t>表示は小数点以下切り捨てですが、実際には小数点以下は戦闘時に機能していないだけで、</t>
  </si>
  <si>
    <t>レベルアップ(ダウン)時にはきちんとこの値まで見ています。</t>
  </si>
  <si>
    <t>また、レベルアップ(ダウン)時の能力補正は以下のとおりです。</t>
  </si>
  <si>
    <t>レベルアップ時</t>
  </si>
  <si>
    <t>＝補正値×(成長値＋戦闘後のLv)/(成長値＋戦闘前のLv)</t>
  </si>
  <si>
    <t>レベルダウン時</t>
  </si>
  <si>
    <t>＝補正値×(成長値＋戦闘後のLv－１)/(成長値＋戦闘前のLv－１)</t>
  </si>
  <si>
    <t>※補正値はデータマスタにある値の100分の1の値になります。</t>
  </si>
  <si>
    <t>つまり、成長値やレベルが低い値であるほど大きく上昇します。</t>
  </si>
  <si>
    <t>実際に値が変わるのは戦闘が終了した後となり、戦闘中は変化しません。</t>
  </si>
  <si>
    <t>HP・MPは戦闘中に値が変化するため、完全に式のとおりにはならないと思います。</t>
  </si>
  <si>
    <t>変更履歴</t>
  </si>
  <si>
    <t>フォントをメイリオさんに変更。</t>
  </si>
  <si>
    <t>改定正規版として公開。</t>
  </si>
  <si>
    <t>「現在能力調査」「パラメータ調査」「魔物パラメータ」のレイアウトを微調整。</t>
  </si>
  <si>
    <t>「説明」「成長値マスタ」「補正値マスタ」のレイアウトを調整。</t>
  </si>
  <si>
    <t>LOOKUP系関数を廃止し、INDEXとMATCH関数で値を抽出する仕様に変更。</t>
  </si>
  <si>
    <t>「説明」に「変更履歴」を追加。</t>
  </si>
  <si>
    <t>厳密な補正前数値を出しやすくするため、「現在能力調査」を追加。</t>
  </si>
  <si>
    <t>「魔物パラメータ」追加。</t>
  </si>
  <si>
    <t>伴い、「成長値マスタ」「補正値マスタ」に魔物のデータを追加。</t>
  </si>
  <si>
    <t>全体公開。伴い、全体的にレイアウトを調整。</t>
  </si>
  <si>
    <t>初版。「パラメータ調査」「成長マスタ」「補正値マスタ」を作成。</t>
  </si>
  <si>
    <t>「説明」シートを追加して一部だけに公開。</t>
  </si>
  <si>
    <t>Final Fantasy Tactics 獅子戦争　　　　現在能力調査ツール</t>
  </si>
  <si>
    <t>現在の値(補正後)</t>
  </si>
  <si>
    <t>補正前の値(最小値)</t>
  </si>
  <si>
    <t>補正前の値(最大値)</t>
  </si>
  <si>
    <t>能力予測値</t>
  </si>
  <si>
    <t>見習い戦士</t>
  </si>
  <si>
    <t>アイテム士</t>
  </si>
  <si>
    <t>ナイト</t>
  </si>
  <si>
    <t>弓使い</t>
  </si>
  <si>
    <t>モンク</t>
  </si>
  <si>
    <t>白魔道士</t>
  </si>
  <si>
    <t>黒魔道士</t>
  </si>
  <si>
    <t>時魔道士</t>
  </si>
  <si>
    <t>召喚士</t>
  </si>
  <si>
    <t>シーフ</t>
  </si>
  <si>
    <t>話術士</t>
  </si>
  <si>
    <t>陰陽士</t>
  </si>
  <si>
    <t>風水士</t>
  </si>
  <si>
    <t>竜騎士</t>
  </si>
  <si>
    <t>侍</t>
  </si>
  <si>
    <t>算術士</t>
  </si>
  <si>
    <t>吟遊詩人</t>
  </si>
  <si>
    <t>踊り子</t>
  </si>
  <si>
    <t>ものまね士</t>
  </si>
  <si>
    <t>暗黒騎士</t>
  </si>
  <si>
    <t>たまねぎ剣士(Lv.1-7)</t>
  </si>
  <si>
    <t>たまねぎ剣士(Lv.8)</t>
  </si>
  <si>
    <t>見習い戦士ラムザ</t>
  </si>
  <si>
    <t>機工士</t>
  </si>
  <si>
    <t>ホーリーナイト</t>
  </si>
  <si>
    <t>天道士</t>
  </si>
  <si>
    <t>天冥士</t>
  </si>
  <si>
    <t>剣聖</t>
  </si>
  <si>
    <t>ディバインナイト</t>
  </si>
  <si>
    <t>テンプルナイト</t>
  </si>
  <si>
    <t>ドラグナー</t>
  </si>
  <si>
    <t>ソルジャー</t>
  </si>
  <si>
    <t>モブハンター</t>
  </si>
  <si>
    <t>空賊</t>
  </si>
  <si>
    <t>Lv</t>
  </si>
  <si>
    <t>能力値(補正前)</t>
  </si>
  <si>
    <t>能力値(補正後)</t>
  </si>
  <si>
    <t>成長値</t>
  </si>
  <si>
    <t>補正値</t>
  </si>
  <si>
    <t>能力値(計算用シート)</t>
  </si>
  <si>
    <t>基準</t>
  </si>
  <si>
    <t>-</t>
  </si>
  <si>
    <t>Final Fantasy Tactics 獅子戦争　　　　魔物パラメータ成長予測</t>
  </si>
  <si>
    <t>魔物</t>
  </si>
  <si>
    <t>ホーリードラゴン</t>
  </si>
  <si>
    <t>Final Fantasy Tactics 獅子戦争　　　　各ジョブの成長値</t>
  </si>
  <si>
    <t>汎用・専用ジョブの成長値</t>
  </si>
  <si>
    <t>魔物の成長値</t>
  </si>
  <si>
    <t>チョコボ</t>
  </si>
  <si>
    <t>黒チョコボ</t>
  </si>
  <si>
    <t>赤チョコボ</t>
  </si>
  <si>
    <t>ゴブリン</t>
  </si>
  <si>
    <t>ブラックゴブリン</t>
  </si>
  <si>
    <t>ガルブデガック</t>
  </si>
  <si>
    <t>ボム</t>
  </si>
  <si>
    <t>グレネイド</t>
  </si>
  <si>
    <t>イクスプロジャ</t>
  </si>
  <si>
    <t>レッドパンサー</t>
  </si>
  <si>
    <t>クアール</t>
  </si>
  <si>
    <t>バンパイア</t>
  </si>
  <si>
    <t>ピスコディーモン</t>
  </si>
  <si>
    <t>スクイドラーケン</t>
  </si>
  <si>
    <t>マインドフレイア</t>
  </si>
  <si>
    <t>スケルトン</t>
  </si>
  <si>
    <t>ボーンスナッチ</t>
  </si>
  <si>
    <t>リビングボーン</t>
  </si>
  <si>
    <t>グール</t>
  </si>
  <si>
    <t>ガスト</t>
  </si>
  <si>
    <t>レブナント</t>
  </si>
  <si>
    <t>フロータイボール</t>
  </si>
  <si>
    <t>アーリマン</t>
  </si>
  <si>
    <t>プレイグ</t>
  </si>
  <si>
    <t>ジュラエイビス</t>
  </si>
  <si>
    <t>スチールホーク</t>
  </si>
  <si>
    <t>コカトリス</t>
  </si>
  <si>
    <t>うりぼう</t>
  </si>
  <si>
    <t>ポーキー</t>
  </si>
  <si>
    <t>ワイルドボー</t>
  </si>
  <si>
    <t>ウッドマン</t>
  </si>
  <si>
    <t>トレント</t>
  </si>
  <si>
    <t>タイジュ</t>
  </si>
  <si>
    <t>牛鬼</t>
  </si>
  <si>
    <t>ミノタウロス</t>
  </si>
  <si>
    <t>セクレト</t>
  </si>
  <si>
    <t>モルボル</t>
  </si>
  <si>
    <t>オチュー</t>
  </si>
  <si>
    <t>モルボルグレイト</t>
  </si>
  <si>
    <t>ベヒーモス</t>
  </si>
  <si>
    <t>キングベヒーモス</t>
  </si>
  <si>
    <t>ダークベヒーモス</t>
  </si>
  <si>
    <t>ドラゴン</t>
  </si>
  <si>
    <t>ブルードラゴン</t>
  </si>
  <si>
    <t>レッドドラゴン</t>
  </si>
  <si>
    <t>ヒュドラ</t>
  </si>
  <si>
    <t>ハイドラ</t>
  </si>
  <si>
    <t>ティアマット</t>
  </si>
  <si>
    <t>鉄巨人</t>
  </si>
  <si>
    <t>ビブロス</t>
  </si>
  <si>
    <t>Final Fantasy Tactics 獅子戦争　　　　各ジョブの補正値</t>
  </si>
  <si>
    <t>汎用・専用ジョブの補正値</t>
  </si>
  <si>
    <t>魔物の補正値</t>
  </si>
  <si>
    <t>Move</t>
  </si>
  <si>
    <t>Jump</t>
  </si>
  <si>
    <t>C-EV</t>
  </si>
  <si>
    <t>ほかのブック同様にバージョンの表記を変更しました。</t>
    <rPh sb="6" eb="8">
      <t>ドウヨウ</t>
    </rPh>
    <rPh sb="15" eb="17">
      <t>ヒョウキ</t>
    </rPh>
    <rPh sb="18" eb="20">
      <t>ヘンコウ</t>
    </rPh>
    <phoneticPr fontId="4"/>
  </si>
  <si>
    <t>Ver.1.0</t>
    <phoneticPr fontId="3"/>
  </si>
  <si>
    <t>Ver.2.0</t>
    <phoneticPr fontId="3"/>
  </si>
  <si>
    <t>Ver.3.0</t>
    <phoneticPr fontId="3"/>
  </si>
  <si>
    <t>Ver.4.0</t>
    <phoneticPr fontId="3"/>
  </si>
  <si>
    <t>Ver.5.0</t>
    <phoneticPr fontId="3"/>
  </si>
  <si>
    <t>Ver.5.1</t>
    <phoneticPr fontId="3"/>
  </si>
  <si>
    <t>Ver.5.2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</si>
</sst>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);[Red]\(0.0000\)"/>
    <numFmt numFmtId="177" formatCode="0_ "/>
    <numFmt numFmtId="178" formatCode="0.00_ "/>
  </numFmts>
  <fonts count="5" x14ac:knownFonts="1">
    <font>
      <sz val="11"/>
      <color indexed="8"/>
      <name val="ＭＳ Ｐゴシック"/>
      <charset val="128"/>
    </font>
    <font>
      <sz val="11"/>
      <color indexed="8"/>
      <name val="Meiryo UI"/>
      <family val="3"/>
      <charset val="128"/>
    </font>
    <font>
      <sz val="11"/>
      <color indexed="55"/>
      <name val="Meiryo UI"/>
      <family val="3"/>
      <charset val="128"/>
    </font>
    <font>
      <sz val="6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5117038483843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1" xfId="0" applyFont="1" applyFill="1" applyBorder="1">
      <alignment vertical="center"/>
    </xf>
    <xf numFmtId="0" fontId="1" fillId="3" borderId="2" xfId="0" applyFont="1" applyFill="1" applyBorder="1">
      <alignment vertical="center"/>
    </xf>
    <xf numFmtId="0" fontId="1" fillId="3" borderId="3" xfId="0" applyFont="1" applyFill="1" applyBorder="1">
      <alignment vertical="center"/>
    </xf>
    <xf numFmtId="0" fontId="1" fillId="4" borderId="4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1" fillId="4" borderId="6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4" borderId="8" xfId="0" applyFont="1" applyFill="1" applyBorder="1">
      <alignment vertical="center"/>
    </xf>
    <xf numFmtId="0" fontId="1" fillId="4" borderId="9" xfId="0" applyFont="1" applyFill="1" applyBorder="1">
      <alignment vertical="center"/>
    </xf>
    <xf numFmtId="176" fontId="2" fillId="5" borderId="0" xfId="0" applyNumberFormat="1" applyFont="1" applyFill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6" borderId="4" xfId="0" applyFont="1" applyFill="1" applyBorder="1" applyProtection="1">
      <alignment vertical="center"/>
      <protection locked="0"/>
    </xf>
    <xf numFmtId="0" fontId="1" fillId="6" borderId="11" xfId="0" applyFont="1" applyFill="1" applyBorder="1" applyProtection="1">
      <alignment vertical="center"/>
    </xf>
    <xf numFmtId="177" fontId="1" fillId="7" borderId="4" xfId="0" applyNumberFormat="1" applyFont="1" applyFill="1" applyBorder="1" applyProtection="1">
      <alignment vertical="center"/>
    </xf>
    <xf numFmtId="0" fontId="1" fillId="7" borderId="4" xfId="0" applyFont="1" applyFill="1" applyBorder="1" applyProtection="1">
      <alignment vertical="center"/>
    </xf>
    <xf numFmtId="0" fontId="1" fillId="7" borderId="11" xfId="0" applyFont="1" applyFill="1" applyBorder="1" applyProtection="1">
      <alignment vertical="center"/>
    </xf>
    <xf numFmtId="0" fontId="1" fillId="2" borderId="5" xfId="0" applyFont="1" applyFill="1" applyBorder="1">
      <alignment vertical="center"/>
    </xf>
    <xf numFmtId="0" fontId="1" fillId="7" borderId="6" xfId="0" applyFont="1" applyFill="1" applyBorder="1" applyProtection="1">
      <alignment vertical="center"/>
    </xf>
    <xf numFmtId="177" fontId="1" fillId="7" borderId="6" xfId="0" applyNumberFormat="1" applyFont="1" applyFill="1" applyBorder="1" applyProtection="1">
      <alignment vertical="center"/>
    </xf>
    <xf numFmtId="0" fontId="1" fillId="2" borderId="0" xfId="0" applyFont="1" applyFill="1" applyBorder="1">
      <alignment vertical="center"/>
    </xf>
    <xf numFmtId="177" fontId="1" fillId="2" borderId="0" xfId="0" applyNumberFormat="1" applyFont="1" applyFill="1" applyBorder="1">
      <alignment vertical="center"/>
    </xf>
    <xf numFmtId="0" fontId="1" fillId="0" borderId="0" xfId="0" applyFont="1" applyBorder="1">
      <alignment vertical="center"/>
    </xf>
    <xf numFmtId="177" fontId="1" fillId="0" borderId="0" xfId="0" applyNumberFormat="1" applyFont="1" applyBorder="1">
      <alignment vertical="center"/>
    </xf>
    <xf numFmtId="177" fontId="1" fillId="7" borderId="4" xfId="0" applyNumberFormat="1" applyFont="1" applyFill="1" applyBorder="1" applyAlignment="1" applyProtection="1">
      <alignment vertical="center"/>
    </xf>
    <xf numFmtId="0" fontId="1" fillId="3" borderId="8" xfId="0" applyFont="1" applyFill="1" applyBorder="1">
      <alignment vertical="center"/>
    </xf>
    <xf numFmtId="0" fontId="1" fillId="3" borderId="11" xfId="0" applyFont="1" applyFill="1" applyBorder="1">
      <alignment vertical="center"/>
    </xf>
    <xf numFmtId="177" fontId="1" fillId="7" borderId="8" xfId="0" applyNumberFormat="1" applyFont="1" applyFill="1" applyBorder="1" applyAlignment="1" applyProtection="1">
      <alignment vertical="center"/>
    </xf>
    <xf numFmtId="177" fontId="1" fillId="7" borderId="11" xfId="0" applyNumberFormat="1" applyFont="1" applyFill="1" applyBorder="1" applyAlignment="1" applyProtection="1">
      <alignment vertical="center"/>
    </xf>
    <xf numFmtId="177" fontId="1" fillId="7" borderId="4" xfId="0" applyNumberFormat="1" applyFont="1" applyFill="1" applyBorder="1" applyAlignment="1">
      <alignment horizontal="center" vertical="center"/>
    </xf>
    <xf numFmtId="177" fontId="1" fillId="7" borderId="8" xfId="0" applyNumberFormat="1" applyFont="1" applyFill="1" applyBorder="1" applyProtection="1">
      <alignment vertical="center"/>
    </xf>
    <xf numFmtId="177" fontId="1" fillId="7" borderId="11" xfId="0" applyNumberFormat="1" applyFont="1" applyFill="1" applyBorder="1" applyProtection="1">
      <alignment vertical="center"/>
    </xf>
    <xf numFmtId="177" fontId="1" fillId="7" borderId="4" xfId="0" applyNumberFormat="1" applyFont="1" applyFill="1" applyBorder="1">
      <alignment vertical="center"/>
    </xf>
    <xf numFmtId="177" fontId="1" fillId="7" borderId="9" xfId="0" applyNumberFormat="1" applyFont="1" applyFill="1" applyBorder="1" applyProtection="1">
      <alignment vertical="center"/>
    </xf>
    <xf numFmtId="177" fontId="1" fillId="7" borderId="12" xfId="0" applyNumberFormat="1" applyFont="1" applyFill="1" applyBorder="1" applyProtection="1">
      <alignment vertical="center"/>
    </xf>
    <xf numFmtId="176" fontId="2" fillId="2" borderId="0" xfId="0" applyNumberFormat="1" applyFont="1" applyFill="1">
      <alignment vertical="center"/>
    </xf>
    <xf numFmtId="176" fontId="2" fillId="3" borderId="3" xfId="0" applyNumberFormat="1" applyFont="1" applyFill="1" applyBorder="1">
      <alignment vertical="center"/>
    </xf>
    <xf numFmtId="176" fontId="2" fillId="3" borderId="4" xfId="0" applyNumberFormat="1" applyFont="1" applyFill="1" applyBorder="1">
      <alignment vertical="center"/>
    </xf>
    <xf numFmtId="177" fontId="1" fillId="7" borderId="4" xfId="0" applyNumberFormat="1" applyFont="1" applyFill="1" applyBorder="1" applyAlignment="1">
      <alignment vertical="center"/>
    </xf>
    <xf numFmtId="177" fontId="1" fillId="7" borderId="8" xfId="0" applyNumberFormat="1" applyFont="1" applyFill="1" applyBorder="1" applyAlignment="1">
      <alignment vertical="center"/>
    </xf>
    <xf numFmtId="176" fontId="2" fillId="5" borderId="3" xfId="0" applyNumberFormat="1" applyFont="1" applyFill="1" applyBorder="1" applyAlignment="1" applyProtection="1">
      <alignment vertical="center"/>
    </xf>
    <xf numFmtId="176" fontId="2" fillId="5" borderId="4" xfId="0" applyNumberFormat="1" applyFont="1" applyFill="1" applyBorder="1" applyAlignment="1" applyProtection="1">
      <alignment vertical="center"/>
    </xf>
    <xf numFmtId="176" fontId="2" fillId="5" borderId="3" xfId="0" applyNumberFormat="1" applyFont="1" applyFill="1" applyBorder="1" applyProtection="1">
      <alignment vertical="center"/>
    </xf>
    <xf numFmtId="176" fontId="2" fillId="5" borderId="4" xfId="0" applyNumberFormat="1" applyFont="1" applyFill="1" applyBorder="1" applyProtection="1">
      <alignment vertical="center"/>
    </xf>
    <xf numFmtId="176" fontId="2" fillId="5" borderId="5" xfId="0" applyNumberFormat="1" applyFont="1" applyFill="1" applyBorder="1" applyProtection="1">
      <alignment vertical="center"/>
    </xf>
    <xf numFmtId="176" fontId="2" fillId="5" borderId="6" xfId="0" applyNumberFormat="1" applyFont="1" applyFill="1" applyBorder="1" applyProtection="1">
      <alignment vertical="center"/>
    </xf>
    <xf numFmtId="176" fontId="2" fillId="2" borderId="0" xfId="0" applyNumberFormat="1" applyFont="1" applyFill="1" applyBorder="1">
      <alignment vertical="center"/>
    </xf>
    <xf numFmtId="176" fontId="2" fillId="5" borderId="0" xfId="0" applyNumberFormat="1" applyFont="1" applyFill="1" applyBorder="1">
      <alignment vertical="center"/>
    </xf>
    <xf numFmtId="176" fontId="2" fillId="3" borderId="8" xfId="0" applyNumberFormat="1" applyFont="1" applyFill="1" applyBorder="1">
      <alignment vertical="center"/>
    </xf>
    <xf numFmtId="176" fontId="2" fillId="5" borderId="8" xfId="0" applyNumberFormat="1" applyFont="1" applyFill="1" applyBorder="1" applyAlignment="1" applyProtection="1">
      <alignment vertical="center"/>
    </xf>
    <xf numFmtId="176" fontId="2" fillId="5" borderId="8" xfId="0" applyNumberFormat="1" applyFont="1" applyFill="1" applyBorder="1" applyProtection="1">
      <alignment vertical="center"/>
    </xf>
    <xf numFmtId="176" fontId="2" fillId="5" borderId="9" xfId="0" applyNumberFormat="1" applyFont="1" applyFill="1" applyBorder="1" applyProtection="1">
      <alignment vertical="center"/>
    </xf>
    <xf numFmtId="0" fontId="1" fillId="2" borderId="0" xfId="0" applyFont="1" applyFill="1" applyProtection="1">
      <alignment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177" fontId="1" fillId="6" borderId="4" xfId="0" applyNumberFormat="1" applyFont="1" applyFill="1" applyBorder="1" applyProtection="1">
      <alignment vertical="center"/>
      <protection locked="0"/>
    </xf>
    <xf numFmtId="177" fontId="1" fillId="6" borderId="4" xfId="0" applyNumberFormat="1" applyFont="1" applyFill="1" applyBorder="1" applyProtection="1">
      <alignment vertical="center"/>
    </xf>
    <xf numFmtId="0" fontId="1" fillId="6" borderId="4" xfId="0" applyFont="1" applyFill="1" applyBorder="1" applyProtection="1">
      <alignment vertical="center"/>
    </xf>
    <xf numFmtId="176" fontId="2" fillId="3" borderId="11" xfId="0" applyNumberFormat="1" applyFont="1" applyFill="1" applyBorder="1">
      <alignment vertical="center"/>
    </xf>
    <xf numFmtId="177" fontId="1" fillId="7" borderId="8" xfId="0" applyNumberFormat="1" applyFont="1" applyFill="1" applyBorder="1" applyAlignment="1">
      <alignment horizontal="center" vertical="center"/>
    </xf>
    <xf numFmtId="176" fontId="2" fillId="5" borderId="11" xfId="0" applyNumberFormat="1" applyFont="1" applyFill="1" applyBorder="1" applyAlignment="1">
      <alignment vertical="center"/>
    </xf>
    <xf numFmtId="176" fontId="2" fillId="5" borderId="4" xfId="0" applyNumberFormat="1" applyFont="1" applyFill="1" applyBorder="1" applyAlignment="1">
      <alignment vertical="center"/>
    </xf>
    <xf numFmtId="177" fontId="1" fillId="7" borderId="8" xfId="0" applyNumberFormat="1" applyFont="1" applyFill="1" applyBorder="1">
      <alignment vertical="center"/>
    </xf>
    <xf numFmtId="176" fontId="2" fillId="5" borderId="11" xfId="0" applyNumberFormat="1" applyFont="1" applyFill="1" applyBorder="1">
      <alignment vertical="center"/>
    </xf>
    <xf numFmtId="176" fontId="2" fillId="5" borderId="4" xfId="0" applyNumberFormat="1" applyFont="1" applyFill="1" applyBorder="1">
      <alignment vertical="center"/>
    </xf>
    <xf numFmtId="176" fontId="2" fillId="5" borderId="8" xfId="0" applyNumberFormat="1" applyFont="1" applyFill="1" applyBorder="1" applyAlignment="1">
      <alignment vertical="center"/>
    </xf>
    <xf numFmtId="176" fontId="2" fillId="5" borderId="8" xfId="0" applyNumberFormat="1" applyFont="1" applyFill="1" applyBorder="1">
      <alignment vertical="center"/>
    </xf>
    <xf numFmtId="0" fontId="1" fillId="6" borderId="6" xfId="0" applyFont="1" applyFill="1" applyBorder="1" applyProtection="1">
      <alignment vertical="center"/>
    </xf>
    <xf numFmtId="177" fontId="1" fillId="6" borderId="6" xfId="0" applyNumberFormat="1" applyFont="1" applyFill="1" applyBorder="1" applyProtection="1">
      <alignment vertical="center"/>
    </xf>
    <xf numFmtId="0" fontId="1" fillId="2" borderId="0" xfId="0" applyFont="1" applyFill="1" applyBorder="1" applyProtection="1">
      <alignment vertical="center"/>
    </xf>
    <xf numFmtId="177" fontId="1" fillId="2" borderId="0" xfId="0" applyNumberFormat="1" applyFont="1" applyFill="1" applyBorder="1" applyProtection="1">
      <alignment vertical="center"/>
    </xf>
    <xf numFmtId="0" fontId="1" fillId="0" borderId="0" xfId="0" applyFont="1" applyProtection="1">
      <alignment vertical="center"/>
    </xf>
    <xf numFmtId="176" fontId="2" fillId="5" borderId="12" xfId="0" applyNumberFormat="1" applyFont="1" applyFill="1" applyBorder="1" applyProtection="1">
      <alignment vertical="center"/>
    </xf>
    <xf numFmtId="0" fontId="1" fillId="3" borderId="2" xfId="0" applyFont="1" applyFill="1" applyBorder="1" applyAlignment="1">
      <alignment vertical="center"/>
    </xf>
    <xf numFmtId="2" fontId="1" fillId="7" borderId="4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2" fontId="1" fillId="6" borderId="4" xfId="0" applyNumberFormat="1" applyFont="1" applyFill="1" applyBorder="1" applyAlignment="1" applyProtection="1">
      <alignment horizontal="right" vertical="center"/>
      <protection locked="0"/>
    </xf>
    <xf numFmtId="0" fontId="1" fillId="3" borderId="6" xfId="0" applyFont="1" applyFill="1" applyBorder="1">
      <alignment vertical="center"/>
    </xf>
    <xf numFmtId="2" fontId="1" fillId="6" borderId="6" xfId="0" applyNumberFormat="1" applyFont="1" applyFill="1" applyBorder="1" applyAlignment="1" applyProtection="1">
      <alignment horizontal="right" vertical="center"/>
    </xf>
    <xf numFmtId="2" fontId="1" fillId="6" borderId="4" xfId="0" applyNumberFormat="1" applyFont="1" applyFill="1" applyBorder="1" applyAlignment="1" applyProtection="1">
      <alignment horizontal="right" vertical="center"/>
    </xf>
    <xf numFmtId="2" fontId="1" fillId="7" borderId="4" xfId="0" applyNumberFormat="1" applyFont="1" applyFill="1" applyBorder="1" applyAlignment="1" applyProtection="1">
      <alignment horizontal="right" vertical="center"/>
    </xf>
    <xf numFmtId="2" fontId="1" fillId="7" borderId="6" xfId="0" applyNumberFormat="1" applyFont="1" applyFill="1" applyBorder="1" applyAlignment="1" applyProtection="1">
      <alignment horizontal="right" vertical="center"/>
    </xf>
    <xf numFmtId="2" fontId="1" fillId="7" borderId="6" xfId="0" applyNumberFormat="1" applyFont="1" applyFill="1" applyBorder="1" applyAlignment="1">
      <alignment horizontal="right" vertical="center"/>
    </xf>
    <xf numFmtId="2" fontId="1" fillId="7" borderId="8" xfId="0" applyNumberFormat="1" applyFont="1" applyFill="1" applyBorder="1" applyAlignment="1">
      <alignment horizontal="right" vertical="center"/>
    </xf>
    <xf numFmtId="2" fontId="1" fillId="7" borderId="9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16" xfId="0" applyFont="1" applyFill="1" applyBorder="1">
      <alignment vertical="center"/>
    </xf>
    <xf numFmtId="0" fontId="1" fillId="8" borderId="17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/>
    </xf>
    <xf numFmtId="0" fontId="1" fillId="8" borderId="13" xfId="0" applyFont="1" applyFill="1" applyBorder="1" applyAlignment="1">
      <alignment vertical="center"/>
    </xf>
    <xf numFmtId="0" fontId="1" fillId="8" borderId="14" xfId="0" applyFont="1" applyFill="1" applyBorder="1" applyAlignment="1">
      <alignment vertical="center"/>
    </xf>
    <xf numFmtId="0" fontId="1" fillId="8" borderId="11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1" fillId="3" borderId="20" xfId="0" applyFont="1" applyFill="1" applyBorder="1" applyAlignment="1">
      <alignment vertical="center"/>
    </xf>
    <xf numFmtId="0" fontId="1" fillId="8" borderId="21" xfId="0" applyFont="1" applyFill="1" applyBorder="1" applyAlignment="1">
      <alignment vertical="center"/>
    </xf>
    <xf numFmtId="0" fontId="1" fillId="8" borderId="22" xfId="0" applyFont="1" applyFill="1" applyBorder="1" applyAlignment="1">
      <alignment vertical="center"/>
    </xf>
    <xf numFmtId="0" fontId="1" fillId="8" borderId="23" xfId="0" applyFont="1" applyFill="1" applyBorder="1" applyAlignment="1">
      <alignment vertical="center"/>
    </xf>
    <xf numFmtId="0" fontId="1" fillId="8" borderId="24" xfId="0" applyFont="1" applyFill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0" fontId="1" fillId="8" borderId="25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7" borderId="14" xfId="0" applyFont="1" applyFill="1" applyBorder="1">
      <alignment vertical="center"/>
    </xf>
    <xf numFmtId="0" fontId="1" fillId="7" borderId="11" xfId="0" applyFont="1" applyFill="1" applyBorder="1">
      <alignment vertical="center"/>
    </xf>
    <xf numFmtId="0" fontId="1" fillId="3" borderId="24" xfId="0" applyFont="1" applyFill="1" applyBorder="1">
      <alignment vertical="center"/>
    </xf>
    <xf numFmtId="0" fontId="1" fillId="6" borderId="24" xfId="0" applyFont="1" applyFill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25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right" vertical="center"/>
    </xf>
    <xf numFmtId="0" fontId="1" fillId="6" borderId="4" xfId="0" applyFont="1" applyFill="1" applyBorder="1" applyAlignment="1" applyProtection="1">
      <alignment vertical="center"/>
      <protection locked="0"/>
    </xf>
    <xf numFmtId="178" fontId="1" fillId="6" borderId="4" xfId="0" applyNumberFormat="1" applyFont="1" applyFill="1" applyBorder="1" applyProtection="1">
      <alignment vertical="center"/>
      <protection locked="0"/>
    </xf>
    <xf numFmtId="178" fontId="1" fillId="4" borderId="4" xfId="0" applyNumberFormat="1" applyFont="1" applyFill="1" applyBorder="1">
      <alignment vertical="center"/>
    </xf>
    <xf numFmtId="0" fontId="1" fillId="8" borderId="22" xfId="0" applyFont="1" applyFill="1" applyBorder="1">
      <alignment vertical="center"/>
    </xf>
    <xf numFmtId="178" fontId="1" fillId="8" borderId="22" xfId="0" applyNumberFormat="1" applyFont="1" applyFill="1" applyBorder="1">
      <alignment vertical="center"/>
    </xf>
    <xf numFmtId="178" fontId="1" fillId="8" borderId="23" xfId="0" applyNumberFormat="1" applyFont="1" applyFill="1" applyBorder="1">
      <alignment vertical="center"/>
    </xf>
    <xf numFmtId="0" fontId="1" fillId="8" borderId="0" xfId="0" applyFont="1" applyFill="1" applyBorder="1">
      <alignment vertical="center"/>
    </xf>
    <xf numFmtId="178" fontId="1" fillId="8" borderId="0" xfId="0" applyNumberFormat="1" applyFont="1" applyFill="1" applyBorder="1">
      <alignment vertical="center"/>
    </xf>
    <xf numFmtId="178" fontId="1" fillId="8" borderId="25" xfId="0" applyNumberFormat="1" applyFont="1" applyFill="1" applyBorder="1">
      <alignment vertical="center"/>
    </xf>
    <xf numFmtId="0" fontId="1" fillId="3" borderId="17" xfId="0" applyFont="1" applyFill="1" applyBorder="1">
      <alignment vertical="center"/>
    </xf>
    <xf numFmtId="0" fontId="1" fillId="7" borderId="13" xfId="0" applyFont="1" applyFill="1" applyBorder="1">
      <alignment vertical="center"/>
    </xf>
    <xf numFmtId="0" fontId="1" fillId="3" borderId="20" xfId="0" applyFont="1" applyFill="1" applyBorder="1">
      <alignment vertical="center"/>
    </xf>
    <xf numFmtId="0" fontId="1" fillId="8" borderId="21" xfId="0" applyFont="1" applyFill="1" applyBorder="1">
      <alignment vertical="center"/>
    </xf>
    <xf numFmtId="0" fontId="1" fillId="8" borderId="23" xfId="0" applyFont="1" applyFill="1" applyBorder="1">
      <alignment vertical="center"/>
    </xf>
    <xf numFmtId="0" fontId="1" fillId="3" borderId="15" xfId="0" applyFont="1" applyFill="1" applyBorder="1">
      <alignment vertical="center"/>
    </xf>
    <xf numFmtId="0" fontId="1" fillId="8" borderId="24" xfId="0" applyFont="1" applyFill="1" applyBorder="1">
      <alignment vertical="center"/>
    </xf>
    <xf numFmtId="0" fontId="1" fillId="8" borderId="25" xfId="0" applyFont="1" applyFill="1" applyBorder="1">
      <alignment vertical="center"/>
    </xf>
    <xf numFmtId="0" fontId="1" fillId="8" borderId="17" xfId="0" applyFont="1" applyFill="1" applyBorder="1">
      <alignment vertical="center"/>
    </xf>
    <xf numFmtId="0" fontId="1" fillId="8" borderId="18" xfId="0" applyFont="1" applyFill="1" applyBorder="1">
      <alignment vertical="center"/>
    </xf>
    <xf numFmtId="0" fontId="1" fillId="8" borderId="19" xfId="0" applyFont="1" applyFill="1" applyBorder="1">
      <alignment vertical="center"/>
    </xf>
    <xf numFmtId="0" fontId="1" fillId="8" borderId="22" xfId="0" quotePrefix="1" applyFont="1" applyFill="1" applyBorder="1">
      <alignment vertical="center"/>
    </xf>
    <xf numFmtId="0" fontId="1" fillId="8" borderId="0" xfId="0" quotePrefix="1" applyFont="1" applyFill="1" applyBorder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76" fontId="2" fillId="3" borderId="10" xfId="0" applyNumberFormat="1" applyFont="1" applyFill="1" applyBorder="1" applyAlignment="1">
      <alignment horizontal="center" vertical="center"/>
    </xf>
    <xf numFmtId="176" fontId="2" fillId="3" borderId="2" xfId="0" applyNumberFormat="1" applyFont="1" applyFill="1" applyBorder="1" applyAlignment="1">
      <alignment horizontal="center" vertical="center"/>
    </xf>
    <xf numFmtId="176" fontId="2" fillId="3" borderId="7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tabSelected="1" workbookViewId="0">
      <selection activeCell="F1" sqref="F1"/>
    </sheetView>
  </sheetViews>
  <sheetFormatPr defaultColWidth="9" defaultRowHeight="15.75" x14ac:dyDescent="0.15"/>
  <cols>
    <col min="1" max="1" width="2.25" style="1" customWidth="1"/>
    <col min="2" max="2" width="13.375" style="1" customWidth="1"/>
    <col min="3" max="3" width="18.875" style="1" customWidth="1"/>
    <col min="4" max="8" width="9" style="1"/>
    <col min="9" max="9" width="9" style="1" customWidth="1"/>
    <col min="10" max="16384" width="9" style="1"/>
  </cols>
  <sheetData>
    <row r="1" spans="1:9" x14ac:dyDescent="0.15">
      <c r="A1" s="92" t="s">
        <v>0</v>
      </c>
      <c r="B1" s="93"/>
      <c r="C1" s="93"/>
      <c r="D1" s="93"/>
      <c r="E1" s="93"/>
      <c r="F1" s="93" t="str">
        <f>INDEX($B$52:$B$72,2,)</f>
        <v>Ver.5.2</v>
      </c>
      <c r="G1" s="93"/>
      <c r="H1" s="94"/>
      <c r="I1" s="2"/>
    </row>
    <row r="2" spans="1:9" x14ac:dyDescent="0.15">
      <c r="A2" s="95"/>
      <c r="B2" s="95"/>
      <c r="C2" s="95"/>
      <c r="D2" s="2"/>
      <c r="E2" s="2"/>
      <c r="F2" s="2"/>
      <c r="G2" s="2"/>
      <c r="H2" s="2"/>
      <c r="I2" s="2"/>
    </row>
    <row r="3" spans="1:9" x14ac:dyDescent="0.15">
      <c r="A3" s="96" t="s">
        <v>1</v>
      </c>
      <c r="B3" s="96"/>
      <c r="C3" s="97"/>
      <c r="D3" s="97"/>
      <c r="E3" s="97"/>
      <c r="F3" s="97"/>
      <c r="G3" s="97"/>
      <c r="H3" s="98"/>
      <c r="I3" s="2"/>
    </row>
    <row r="4" spans="1:9" x14ac:dyDescent="0.15">
      <c r="A4" s="99"/>
      <c r="B4" s="100" t="s">
        <v>2</v>
      </c>
      <c r="C4" s="101" t="s">
        <v>3</v>
      </c>
      <c r="D4" s="102"/>
      <c r="E4" s="102"/>
      <c r="F4" s="102"/>
      <c r="G4" s="102"/>
      <c r="H4" s="103"/>
      <c r="I4" s="2"/>
    </row>
    <row r="5" spans="1:9" x14ac:dyDescent="0.15">
      <c r="A5" s="99"/>
      <c r="B5" s="17" t="s">
        <v>4</v>
      </c>
      <c r="C5" s="104" t="s">
        <v>5</v>
      </c>
      <c r="D5" s="105"/>
      <c r="E5" s="105"/>
      <c r="F5" s="105"/>
      <c r="G5" s="105"/>
      <c r="H5" s="106"/>
      <c r="I5" s="2"/>
    </row>
    <row r="6" spans="1:9" x14ac:dyDescent="0.15">
      <c r="A6" s="99"/>
      <c r="B6" s="17" t="s">
        <v>6</v>
      </c>
      <c r="C6" s="104" t="s">
        <v>7</v>
      </c>
      <c r="D6" s="105"/>
      <c r="E6" s="105"/>
      <c r="F6" s="105"/>
      <c r="G6" s="105"/>
      <c r="H6" s="106"/>
      <c r="I6" s="2"/>
    </row>
    <row r="7" spans="1:9" x14ac:dyDescent="0.15">
      <c r="A7" s="99"/>
      <c r="B7" s="17" t="s">
        <v>8</v>
      </c>
      <c r="C7" s="104" t="s">
        <v>9</v>
      </c>
      <c r="D7" s="105"/>
      <c r="E7" s="105"/>
      <c r="F7" s="105"/>
      <c r="G7" s="105"/>
      <c r="H7" s="106"/>
      <c r="I7" s="2"/>
    </row>
    <row r="8" spans="1:9" x14ac:dyDescent="0.15">
      <c r="A8" s="99"/>
      <c r="B8" s="17" t="s">
        <v>10</v>
      </c>
      <c r="C8" s="104" t="s">
        <v>11</v>
      </c>
      <c r="D8" s="105"/>
      <c r="E8" s="105"/>
      <c r="F8" s="105"/>
      <c r="G8" s="105"/>
      <c r="H8" s="106"/>
      <c r="I8" s="2"/>
    </row>
    <row r="9" spans="1:9" x14ac:dyDescent="0.15">
      <c r="A9" s="107"/>
      <c r="B9" s="17" t="s">
        <v>12</v>
      </c>
      <c r="C9" s="104" t="s">
        <v>13</v>
      </c>
      <c r="D9" s="105"/>
      <c r="E9" s="105"/>
      <c r="F9" s="105"/>
      <c r="G9" s="105"/>
      <c r="H9" s="106"/>
      <c r="I9" s="2"/>
    </row>
    <row r="10" spans="1:9" x14ac:dyDescent="0.15">
      <c r="A10" s="2"/>
      <c r="B10" s="2"/>
      <c r="C10" s="2"/>
      <c r="D10" s="2"/>
      <c r="E10" s="2"/>
      <c r="F10" s="2"/>
      <c r="G10" s="2"/>
      <c r="H10" s="27"/>
      <c r="I10" s="2"/>
    </row>
    <row r="11" spans="1:9" x14ac:dyDescent="0.15">
      <c r="A11" s="96" t="s">
        <v>14</v>
      </c>
      <c r="B11" s="97"/>
      <c r="C11" s="97"/>
      <c r="D11" s="97"/>
      <c r="E11" s="97"/>
      <c r="F11" s="97"/>
      <c r="G11" s="97"/>
      <c r="H11" s="98"/>
      <c r="I11" s="2"/>
    </row>
    <row r="12" spans="1:9" ht="13.5" customHeight="1" x14ac:dyDescent="0.15">
      <c r="A12" s="108"/>
      <c r="B12" s="109" t="s">
        <v>15</v>
      </c>
      <c r="C12" s="110"/>
      <c r="D12" s="110"/>
      <c r="E12" s="110"/>
      <c r="F12" s="110"/>
      <c r="G12" s="110"/>
      <c r="H12" s="111"/>
      <c r="I12" s="2"/>
    </row>
    <row r="13" spans="1:9" ht="13.5" customHeight="1" x14ac:dyDescent="0.15">
      <c r="A13" s="99"/>
      <c r="B13" s="112" t="s">
        <v>16</v>
      </c>
      <c r="C13" s="113"/>
      <c r="D13" s="113"/>
      <c r="E13" s="113"/>
      <c r="F13" s="113"/>
      <c r="G13" s="113"/>
      <c r="H13" s="114"/>
      <c r="I13" s="2"/>
    </row>
    <row r="14" spans="1:9" ht="13.5" customHeight="1" x14ac:dyDescent="0.15">
      <c r="A14" s="99"/>
      <c r="B14" s="112" t="s">
        <v>17</v>
      </c>
      <c r="C14" s="113"/>
      <c r="D14" s="113"/>
      <c r="E14" s="113"/>
      <c r="F14" s="113"/>
      <c r="G14" s="113"/>
      <c r="H14" s="114"/>
      <c r="I14" s="2"/>
    </row>
    <row r="15" spans="1:9" ht="13.5" customHeight="1" x14ac:dyDescent="0.15">
      <c r="A15" s="99"/>
      <c r="B15" s="112" t="s">
        <v>18</v>
      </c>
      <c r="C15" s="113"/>
      <c r="D15" s="113"/>
      <c r="E15" s="113"/>
      <c r="F15" s="113"/>
      <c r="G15" s="113"/>
      <c r="H15" s="114"/>
      <c r="I15" s="2"/>
    </row>
    <row r="16" spans="1:9" ht="13.5" customHeight="1" x14ac:dyDescent="0.15">
      <c r="A16" s="107"/>
      <c r="B16" s="101"/>
      <c r="C16" s="102"/>
      <c r="D16" s="102"/>
      <c r="E16" s="102"/>
      <c r="F16" s="102"/>
      <c r="G16" s="102"/>
      <c r="H16" s="103"/>
      <c r="I16" s="2"/>
    </row>
    <row r="17" spans="1:9" ht="13.5" customHeight="1" x14ac:dyDescent="0.15">
      <c r="A17" s="115"/>
      <c r="B17" s="115"/>
      <c r="C17" s="115"/>
      <c r="D17" s="115"/>
      <c r="E17" s="115"/>
      <c r="F17" s="115"/>
      <c r="G17" s="115"/>
      <c r="H17" s="115"/>
      <c r="I17" s="2"/>
    </row>
    <row r="18" spans="1:9" x14ac:dyDescent="0.15">
      <c r="A18" s="96" t="s">
        <v>19</v>
      </c>
      <c r="B18" s="97"/>
      <c r="C18" s="97"/>
      <c r="D18" s="116"/>
      <c r="E18" s="116"/>
      <c r="F18" s="116"/>
      <c r="G18" s="116"/>
      <c r="H18" s="117"/>
      <c r="I18" s="2"/>
    </row>
    <row r="19" spans="1:9" x14ac:dyDescent="0.15">
      <c r="A19" s="118"/>
      <c r="B19" s="109" t="s">
        <v>20</v>
      </c>
      <c r="C19" s="110"/>
      <c r="D19" s="110"/>
      <c r="E19" s="110"/>
      <c r="F19" s="110"/>
      <c r="G19" s="110"/>
      <c r="H19" s="111"/>
      <c r="I19" s="2"/>
    </row>
    <row r="20" spans="1:9" x14ac:dyDescent="0.15">
      <c r="A20" s="118"/>
      <c r="B20" s="119" t="s">
        <v>21</v>
      </c>
      <c r="C20" s="120"/>
      <c r="D20" s="120"/>
      <c r="E20" s="120"/>
      <c r="F20" s="120"/>
      <c r="G20" s="120"/>
      <c r="H20" s="121"/>
      <c r="I20" s="2"/>
    </row>
    <row r="21" spans="1:9" x14ac:dyDescent="0.15">
      <c r="A21" s="118"/>
      <c r="B21" s="112" t="s">
        <v>22</v>
      </c>
      <c r="C21" s="113"/>
      <c r="D21" s="113"/>
      <c r="E21" s="113"/>
      <c r="F21" s="113"/>
      <c r="G21" s="113"/>
      <c r="H21" s="114"/>
      <c r="I21" s="2"/>
    </row>
    <row r="22" spans="1:9" x14ac:dyDescent="0.15">
      <c r="A22" s="118"/>
      <c r="B22" s="112" t="s">
        <v>23</v>
      </c>
      <c r="C22" s="113"/>
      <c r="D22" s="113"/>
      <c r="E22" s="113"/>
      <c r="F22" s="113"/>
      <c r="G22" s="113"/>
      <c r="H22" s="114"/>
      <c r="I22" s="2"/>
    </row>
    <row r="23" spans="1:9" x14ac:dyDescent="0.15">
      <c r="A23" s="118"/>
      <c r="B23" s="112" t="s">
        <v>24</v>
      </c>
      <c r="C23" s="113"/>
      <c r="D23" s="113"/>
      <c r="E23" s="113"/>
      <c r="F23" s="113"/>
      <c r="G23" s="113"/>
      <c r="H23" s="114"/>
      <c r="I23" s="2"/>
    </row>
    <row r="24" spans="1:9" x14ac:dyDescent="0.15">
      <c r="A24" s="118"/>
      <c r="B24" s="112" t="s">
        <v>25</v>
      </c>
      <c r="C24" s="113"/>
      <c r="D24" s="113"/>
      <c r="E24" s="113"/>
      <c r="F24" s="113"/>
      <c r="G24" s="113"/>
      <c r="H24" s="114"/>
      <c r="I24" s="2"/>
    </row>
    <row r="25" spans="1:9" x14ac:dyDescent="0.15">
      <c r="A25" s="118"/>
      <c r="B25" s="112"/>
      <c r="C25" s="113"/>
      <c r="D25" s="113"/>
      <c r="E25" s="113"/>
      <c r="F25" s="113"/>
      <c r="G25" s="113"/>
      <c r="H25" s="114"/>
      <c r="I25" s="2"/>
    </row>
    <row r="26" spans="1:9" x14ac:dyDescent="0.15">
      <c r="A26" s="118"/>
      <c r="B26" s="112" t="s">
        <v>26</v>
      </c>
      <c r="C26" s="113"/>
      <c r="D26" s="113"/>
      <c r="E26" s="113"/>
      <c r="F26" s="113"/>
      <c r="G26" s="113"/>
      <c r="H26" s="114"/>
      <c r="I26" s="2"/>
    </row>
    <row r="27" spans="1:9" x14ac:dyDescent="0.15">
      <c r="A27" s="118"/>
      <c r="B27" s="112"/>
      <c r="C27" s="113"/>
      <c r="D27" s="113"/>
      <c r="E27" s="113"/>
      <c r="F27" s="113"/>
      <c r="G27" s="113"/>
      <c r="H27" s="114"/>
      <c r="I27" s="2"/>
    </row>
    <row r="28" spans="1:9" x14ac:dyDescent="0.15">
      <c r="A28" s="118"/>
      <c r="B28" s="17"/>
      <c r="C28" s="82" t="s">
        <v>27</v>
      </c>
      <c r="D28" s="17" t="s">
        <v>28</v>
      </c>
      <c r="E28" s="17" t="s">
        <v>29</v>
      </c>
      <c r="F28" s="17" t="s">
        <v>30</v>
      </c>
      <c r="G28" s="17" t="s">
        <v>31</v>
      </c>
      <c r="H28" s="17" t="s">
        <v>32</v>
      </c>
      <c r="I28" s="2"/>
    </row>
    <row r="29" spans="1:9" x14ac:dyDescent="0.15">
      <c r="A29" s="118"/>
      <c r="B29" s="122" t="s">
        <v>33</v>
      </c>
      <c r="C29" s="123" t="s">
        <v>34</v>
      </c>
      <c r="D29" s="124">
        <v>179</v>
      </c>
      <c r="E29" s="124">
        <v>60</v>
      </c>
      <c r="F29" s="124">
        <v>15</v>
      </c>
      <c r="G29" s="124">
        <v>15</v>
      </c>
      <c r="H29" s="124">
        <v>10</v>
      </c>
      <c r="I29" s="2"/>
    </row>
    <row r="30" spans="1:9" x14ac:dyDescent="0.15">
      <c r="A30" s="118"/>
      <c r="B30" s="122" t="s">
        <v>35</v>
      </c>
      <c r="C30" s="6" t="str">
        <f>IF(OR($C$29="",ISNA(VLOOKUP($C$29,補正値マスタ!$B$5:$J$39,1,0))),"",VLOOKUP($C$29,補正値マスタ!$B$5:$J$39,1,0))</f>
        <v>忍者</v>
      </c>
      <c r="D30" s="125">
        <f>IF($C$30="","",(D29+0.5)/VLOOKUP($C$29,補正値マスタ!$B$5:$J$39,5,0)*100)</f>
        <v>256.42857142857144</v>
      </c>
      <c r="E30" s="125">
        <f>IF($C$30="","",(E29+0.5)/VLOOKUP($C$29,補正値マスタ!$B$5:$J$39,6,0)*100)</f>
        <v>121</v>
      </c>
      <c r="F30" s="125">
        <f>IF($C$30="","",(F29+0.5)/VLOOKUP($C$29,補正値マスタ!$B$5:$J$39,7,0)*100)</f>
        <v>12.916666666666668</v>
      </c>
      <c r="G30" s="125">
        <f>IF($C$30="","",(G29+0.5)/VLOOKUP($C$29,補正値マスタ!$B$5:$J$39,8,0)*100)</f>
        <v>12.704918032786885</v>
      </c>
      <c r="H30" s="125">
        <f>IF($C$30="","",(H29+0.5)/VLOOKUP($C$29,補正値マスタ!$B$5:$J$39,9,0)*100)</f>
        <v>14.000000000000002</v>
      </c>
      <c r="I30" s="2"/>
    </row>
    <row r="31" spans="1:9" x14ac:dyDescent="0.15">
      <c r="A31" s="118"/>
      <c r="B31" s="109" t="s">
        <v>36</v>
      </c>
      <c r="C31" s="126"/>
      <c r="D31" s="127"/>
      <c r="E31" s="127"/>
      <c r="F31" s="127"/>
      <c r="G31" s="127"/>
      <c r="H31" s="128"/>
      <c r="I31" s="2"/>
    </row>
    <row r="32" spans="1:9" x14ac:dyDescent="0.15">
      <c r="A32" s="118"/>
      <c r="B32" s="112" t="s">
        <v>37</v>
      </c>
      <c r="C32" s="129"/>
      <c r="D32" s="130"/>
      <c r="E32" s="130"/>
      <c r="F32" s="130"/>
      <c r="G32" s="130"/>
      <c r="H32" s="131"/>
      <c r="I32" s="2"/>
    </row>
    <row r="33" spans="1:9" x14ac:dyDescent="0.15">
      <c r="A33" s="118"/>
      <c r="B33" s="112" t="s">
        <v>38</v>
      </c>
      <c r="C33" s="129"/>
      <c r="D33" s="130"/>
      <c r="E33" s="130"/>
      <c r="F33" s="130"/>
      <c r="G33" s="130"/>
      <c r="H33" s="131"/>
      <c r="I33" s="2"/>
    </row>
    <row r="34" spans="1:9" x14ac:dyDescent="0.15">
      <c r="A34" s="118"/>
      <c r="B34" s="112" t="s">
        <v>39</v>
      </c>
      <c r="C34" s="129"/>
      <c r="D34" s="130"/>
      <c r="E34" s="130"/>
      <c r="F34" s="130"/>
      <c r="G34" s="130"/>
      <c r="H34" s="131"/>
      <c r="I34" s="2"/>
    </row>
    <row r="35" spans="1:9" x14ac:dyDescent="0.15">
      <c r="A35" s="132"/>
      <c r="B35" s="101"/>
      <c r="C35" s="102"/>
      <c r="D35" s="102"/>
      <c r="E35" s="102"/>
      <c r="F35" s="102"/>
      <c r="G35" s="102"/>
      <c r="H35" s="103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133" t="s">
        <v>40</v>
      </c>
      <c r="B37" s="116"/>
      <c r="C37" s="116"/>
      <c r="D37" s="116"/>
      <c r="E37" s="116"/>
      <c r="F37" s="116"/>
      <c r="G37" s="116"/>
      <c r="H37" s="117"/>
      <c r="I37" s="2"/>
    </row>
    <row r="38" spans="1:9" x14ac:dyDescent="0.15">
      <c r="A38" s="134"/>
      <c r="B38" s="135" t="s">
        <v>41</v>
      </c>
      <c r="C38" s="126"/>
      <c r="D38" s="126"/>
      <c r="E38" s="126"/>
      <c r="F38" s="126"/>
      <c r="G38" s="126"/>
      <c r="H38" s="136"/>
      <c r="I38" s="2"/>
    </row>
    <row r="39" spans="1:9" x14ac:dyDescent="0.15">
      <c r="A39" s="137"/>
      <c r="B39" s="138" t="s">
        <v>42</v>
      </c>
      <c r="C39" s="129"/>
      <c r="D39" s="129"/>
      <c r="E39" s="129"/>
      <c r="F39" s="129"/>
      <c r="G39" s="129"/>
      <c r="H39" s="139"/>
      <c r="I39" s="2"/>
    </row>
    <row r="40" spans="1:9" x14ac:dyDescent="0.15">
      <c r="A40" s="137"/>
      <c r="B40" s="138" t="s">
        <v>43</v>
      </c>
      <c r="C40" s="129"/>
      <c r="D40" s="129"/>
      <c r="E40" s="129"/>
      <c r="F40" s="129"/>
      <c r="G40" s="129"/>
      <c r="H40" s="139"/>
      <c r="I40" s="2"/>
    </row>
    <row r="41" spans="1:9" x14ac:dyDescent="0.15">
      <c r="A41" s="137"/>
      <c r="B41" s="138"/>
      <c r="C41" s="129"/>
      <c r="D41" s="129"/>
      <c r="E41" s="129"/>
      <c r="F41" s="129"/>
      <c r="G41" s="129"/>
      <c r="H41" s="139"/>
      <c r="I41" s="2"/>
    </row>
    <row r="42" spans="1:9" x14ac:dyDescent="0.15">
      <c r="A42" s="137"/>
      <c r="B42" s="135" t="s">
        <v>44</v>
      </c>
      <c r="C42" s="143" t="s">
        <v>45</v>
      </c>
      <c r="D42" s="126"/>
      <c r="E42" s="126"/>
      <c r="F42" s="126"/>
      <c r="G42" s="126"/>
      <c r="H42" s="136"/>
      <c r="I42" s="2"/>
    </row>
    <row r="43" spans="1:9" x14ac:dyDescent="0.15">
      <c r="A43" s="137"/>
      <c r="B43" s="138" t="s">
        <v>46</v>
      </c>
      <c r="C43" s="144" t="s">
        <v>47</v>
      </c>
      <c r="D43" s="129"/>
      <c r="E43" s="129"/>
      <c r="F43" s="129"/>
      <c r="G43" s="129"/>
      <c r="H43" s="139"/>
      <c r="I43" s="2"/>
    </row>
    <row r="44" spans="1:9" x14ac:dyDescent="0.15">
      <c r="A44" s="137"/>
      <c r="B44" s="138" t="s">
        <v>48</v>
      </c>
      <c r="C44" s="129"/>
      <c r="D44" s="129"/>
      <c r="E44" s="129"/>
      <c r="F44" s="129"/>
      <c r="G44" s="129"/>
      <c r="H44" s="139"/>
      <c r="I44" s="2"/>
    </row>
    <row r="45" spans="1:9" x14ac:dyDescent="0.15">
      <c r="A45" s="137"/>
      <c r="B45" s="140"/>
      <c r="C45" s="141"/>
      <c r="D45" s="141"/>
      <c r="E45" s="141"/>
      <c r="F45" s="141"/>
      <c r="G45" s="141"/>
      <c r="H45" s="142"/>
      <c r="I45" s="2"/>
    </row>
    <row r="46" spans="1:9" x14ac:dyDescent="0.15">
      <c r="A46" s="137"/>
      <c r="B46" s="138" t="s">
        <v>49</v>
      </c>
      <c r="C46" s="129"/>
      <c r="D46" s="129"/>
      <c r="E46" s="129"/>
      <c r="F46" s="129"/>
      <c r="G46" s="129"/>
      <c r="H46" s="139"/>
      <c r="I46" s="2"/>
    </row>
    <row r="47" spans="1:9" x14ac:dyDescent="0.15">
      <c r="A47" s="137"/>
      <c r="B47" s="138" t="s">
        <v>50</v>
      </c>
      <c r="C47" s="129"/>
      <c r="D47" s="129"/>
      <c r="E47" s="129"/>
      <c r="F47" s="129"/>
      <c r="G47" s="129"/>
      <c r="H47" s="139"/>
      <c r="I47" s="2"/>
    </row>
    <row r="48" spans="1:9" x14ac:dyDescent="0.15">
      <c r="A48" s="137"/>
      <c r="B48" s="138" t="s">
        <v>51</v>
      </c>
      <c r="C48" s="129"/>
      <c r="D48" s="129"/>
      <c r="E48" s="129"/>
      <c r="F48" s="129"/>
      <c r="G48" s="129"/>
      <c r="H48" s="139"/>
      <c r="I48" s="2"/>
    </row>
    <row r="49" spans="1:9" x14ac:dyDescent="0.15">
      <c r="A49" s="100"/>
      <c r="B49" s="140"/>
      <c r="C49" s="141"/>
      <c r="D49" s="141"/>
      <c r="E49" s="141"/>
      <c r="F49" s="141"/>
      <c r="G49" s="141"/>
      <c r="H49" s="14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33" t="s">
        <v>52</v>
      </c>
      <c r="B51" s="116"/>
      <c r="C51" s="116"/>
      <c r="D51" s="116"/>
      <c r="E51" s="116"/>
      <c r="F51" s="116"/>
      <c r="G51" s="116"/>
      <c r="H51" s="117"/>
      <c r="I51" s="2"/>
    </row>
    <row r="52" spans="1:9" x14ac:dyDescent="0.15">
      <c r="A52" s="137"/>
      <c r="B52" s="138"/>
      <c r="C52" s="129"/>
      <c r="D52" s="129"/>
      <c r="E52" s="129"/>
      <c r="F52" s="129"/>
      <c r="G52" s="129"/>
      <c r="H52" s="139"/>
      <c r="I52" s="2"/>
    </row>
    <row r="53" spans="1:9" x14ac:dyDescent="0.15">
      <c r="A53" s="137"/>
      <c r="B53" s="138" t="s">
        <v>181</v>
      </c>
      <c r="C53" s="129" t="s">
        <v>174</v>
      </c>
      <c r="D53" s="129"/>
      <c r="E53" s="129"/>
      <c r="F53" s="129"/>
      <c r="G53" s="129"/>
      <c r="H53" s="139"/>
      <c r="I53" s="2"/>
    </row>
    <row r="54" spans="1:9" x14ac:dyDescent="0.15">
      <c r="A54" s="137"/>
      <c r="B54" s="138"/>
      <c r="C54" s="129"/>
      <c r="D54" s="129"/>
      <c r="E54" s="129"/>
      <c r="F54" s="129"/>
      <c r="G54" s="129"/>
      <c r="H54" s="139"/>
      <c r="I54" s="2"/>
    </row>
    <row r="55" spans="1:9" x14ac:dyDescent="0.15">
      <c r="A55" s="137"/>
      <c r="B55" s="138" t="s">
        <v>180</v>
      </c>
      <c r="C55" s="129" t="s">
        <v>53</v>
      </c>
      <c r="D55" s="129"/>
      <c r="E55" s="129"/>
      <c r="F55" s="129"/>
      <c r="G55" s="129"/>
      <c r="H55" s="139"/>
      <c r="I55" s="2"/>
    </row>
    <row r="56" spans="1:9" x14ac:dyDescent="0.15">
      <c r="A56" s="137"/>
      <c r="B56" s="138"/>
      <c r="C56" s="129"/>
      <c r="D56" s="129"/>
      <c r="E56" s="129"/>
      <c r="F56" s="129"/>
      <c r="G56" s="129"/>
      <c r="H56" s="139"/>
      <c r="I56" s="2"/>
    </row>
    <row r="57" spans="1:9" x14ac:dyDescent="0.15">
      <c r="A57" s="137"/>
      <c r="B57" s="138" t="s">
        <v>179</v>
      </c>
      <c r="C57" s="129" t="s">
        <v>54</v>
      </c>
      <c r="D57" s="129"/>
      <c r="E57" s="129"/>
      <c r="F57" s="129"/>
      <c r="G57" s="129"/>
      <c r="H57" s="139"/>
      <c r="I57" s="2"/>
    </row>
    <row r="58" spans="1:9" x14ac:dyDescent="0.15">
      <c r="A58" s="137"/>
      <c r="B58" s="138"/>
      <c r="C58" s="129" t="s">
        <v>55</v>
      </c>
      <c r="D58" s="129"/>
      <c r="E58" s="129"/>
      <c r="F58" s="129"/>
      <c r="G58" s="129"/>
      <c r="H58" s="139"/>
      <c r="I58" s="2"/>
    </row>
    <row r="59" spans="1:9" x14ac:dyDescent="0.15">
      <c r="A59" s="137"/>
      <c r="B59" s="138"/>
      <c r="C59" s="129" t="s">
        <v>56</v>
      </c>
      <c r="D59" s="129"/>
      <c r="E59" s="129"/>
      <c r="F59" s="129"/>
      <c r="G59" s="129"/>
      <c r="H59" s="139"/>
      <c r="I59" s="2"/>
    </row>
    <row r="60" spans="1:9" x14ac:dyDescent="0.15">
      <c r="A60" s="137"/>
      <c r="B60" s="138"/>
      <c r="C60" s="129" t="s">
        <v>57</v>
      </c>
      <c r="D60" s="129"/>
      <c r="E60" s="129"/>
      <c r="F60" s="129"/>
      <c r="G60" s="129"/>
      <c r="H60" s="139"/>
      <c r="I60" s="2"/>
    </row>
    <row r="61" spans="1:9" x14ac:dyDescent="0.15">
      <c r="A61" s="137"/>
      <c r="B61" s="138"/>
      <c r="C61" s="129" t="s">
        <v>58</v>
      </c>
      <c r="D61" s="129"/>
      <c r="E61" s="129"/>
      <c r="F61" s="129"/>
      <c r="G61" s="129"/>
      <c r="H61" s="139"/>
      <c r="I61" s="2"/>
    </row>
    <row r="62" spans="1:9" x14ac:dyDescent="0.15">
      <c r="A62" s="137"/>
      <c r="B62" s="138"/>
      <c r="C62" s="129"/>
      <c r="D62" s="129"/>
      <c r="E62" s="129"/>
      <c r="F62" s="129"/>
      <c r="G62" s="129"/>
      <c r="H62" s="139"/>
      <c r="I62" s="2"/>
    </row>
    <row r="63" spans="1:9" x14ac:dyDescent="0.15">
      <c r="A63" s="137"/>
      <c r="B63" s="138" t="s">
        <v>178</v>
      </c>
      <c r="C63" s="129" t="s">
        <v>59</v>
      </c>
      <c r="D63" s="129"/>
      <c r="E63" s="129"/>
      <c r="F63" s="129"/>
      <c r="G63" s="129"/>
      <c r="H63" s="139"/>
      <c r="I63" s="2"/>
    </row>
    <row r="64" spans="1:9" x14ac:dyDescent="0.15">
      <c r="A64" s="137"/>
      <c r="B64" s="138"/>
      <c r="C64" s="129"/>
      <c r="D64" s="129"/>
      <c r="E64" s="129"/>
      <c r="F64" s="129"/>
      <c r="G64" s="129"/>
      <c r="H64" s="139"/>
      <c r="I64" s="2"/>
    </row>
    <row r="65" spans="1:9" x14ac:dyDescent="0.15">
      <c r="A65" s="137"/>
      <c r="B65" s="138" t="s">
        <v>177</v>
      </c>
      <c r="C65" s="129" t="s">
        <v>60</v>
      </c>
      <c r="D65" s="129"/>
      <c r="E65" s="129"/>
      <c r="F65" s="129"/>
      <c r="G65" s="129"/>
      <c r="H65" s="139"/>
      <c r="I65" s="2"/>
    </row>
    <row r="66" spans="1:9" x14ac:dyDescent="0.15">
      <c r="A66" s="137"/>
      <c r="B66" s="138"/>
      <c r="C66" s="129" t="s">
        <v>61</v>
      </c>
      <c r="D66" s="129"/>
      <c r="E66" s="129"/>
      <c r="F66" s="129"/>
      <c r="G66" s="129"/>
      <c r="H66" s="139"/>
      <c r="I66" s="2"/>
    </row>
    <row r="67" spans="1:9" x14ac:dyDescent="0.15">
      <c r="A67" s="137"/>
      <c r="B67" s="138"/>
      <c r="C67" s="129"/>
      <c r="D67" s="129"/>
      <c r="E67" s="129"/>
      <c r="F67" s="129"/>
      <c r="G67" s="129"/>
      <c r="H67" s="139"/>
      <c r="I67" s="2"/>
    </row>
    <row r="68" spans="1:9" x14ac:dyDescent="0.15">
      <c r="A68" s="137"/>
      <c r="B68" s="138" t="s">
        <v>176</v>
      </c>
      <c r="C68" s="129" t="s">
        <v>62</v>
      </c>
      <c r="D68" s="129"/>
      <c r="E68" s="129"/>
      <c r="F68" s="129"/>
      <c r="G68" s="129"/>
      <c r="H68" s="139"/>
      <c r="I68" s="2"/>
    </row>
    <row r="69" spans="1:9" x14ac:dyDescent="0.15">
      <c r="A69" s="137"/>
      <c r="B69" s="138"/>
      <c r="C69" s="129"/>
      <c r="D69" s="129"/>
      <c r="E69" s="129"/>
      <c r="F69" s="129"/>
      <c r="G69" s="129"/>
      <c r="H69" s="139"/>
      <c r="I69" s="2"/>
    </row>
    <row r="70" spans="1:9" x14ac:dyDescent="0.15">
      <c r="A70" s="137"/>
      <c r="B70" s="138" t="s">
        <v>175</v>
      </c>
      <c r="C70" s="129" t="s">
        <v>63</v>
      </c>
      <c r="D70" s="129"/>
      <c r="E70" s="129"/>
      <c r="F70" s="129"/>
      <c r="G70" s="129"/>
      <c r="H70" s="139"/>
      <c r="I70" s="2"/>
    </row>
    <row r="71" spans="1:9" x14ac:dyDescent="0.15">
      <c r="A71" s="137"/>
      <c r="B71" s="138"/>
      <c r="C71" s="129" t="s">
        <v>64</v>
      </c>
      <c r="D71" s="129"/>
      <c r="E71" s="129"/>
      <c r="F71" s="129"/>
      <c r="G71" s="129"/>
      <c r="H71" s="139"/>
      <c r="I71" s="2"/>
    </row>
    <row r="72" spans="1:9" x14ac:dyDescent="0.15">
      <c r="A72" s="100"/>
      <c r="B72" s="140"/>
      <c r="C72" s="141"/>
      <c r="D72" s="141"/>
      <c r="E72" s="141"/>
      <c r="F72" s="141"/>
      <c r="G72" s="141"/>
      <c r="H72" s="14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hidden="1" x14ac:dyDescent="0.15">
      <c r="A74" s="1" t="str">
        <f>補正値マスタ!B15</f>
        <v>話術士</v>
      </c>
    </row>
    <row r="75" spans="1:9" hidden="1" x14ac:dyDescent="0.15">
      <c r="A75" s="1" t="str">
        <f>補正値マスタ!B16</f>
        <v>陰陽士</v>
      </c>
    </row>
    <row r="76" spans="1:9" hidden="1" x14ac:dyDescent="0.15">
      <c r="A76" s="1" t="str">
        <f>補正値マスタ!B17</f>
        <v>風水士</v>
      </c>
    </row>
    <row r="77" spans="1:9" hidden="1" x14ac:dyDescent="0.15">
      <c r="A77" s="1" t="str">
        <f>補正値マスタ!B18</f>
        <v>竜騎士</v>
      </c>
    </row>
    <row r="78" spans="1:9" hidden="1" x14ac:dyDescent="0.15">
      <c r="A78" s="1" t="str">
        <f>補正値マスタ!B19</f>
        <v>侍</v>
      </c>
    </row>
    <row r="79" spans="1:9" hidden="1" x14ac:dyDescent="0.15">
      <c r="A79" s="1" t="str">
        <f>補正値マスタ!B20</f>
        <v>忍者</v>
      </c>
    </row>
    <row r="80" spans="1:9" hidden="1" x14ac:dyDescent="0.15">
      <c r="A80" s="1" t="str">
        <f>補正値マスタ!B21</f>
        <v>算術士</v>
      </c>
    </row>
    <row r="81" spans="1:1" hidden="1" x14ac:dyDescent="0.15">
      <c r="A81" s="1" t="str">
        <f>補正値マスタ!B22</f>
        <v>吟遊詩人</v>
      </c>
    </row>
    <row r="82" spans="1:1" hidden="1" x14ac:dyDescent="0.15">
      <c r="A82" s="1" t="str">
        <f>補正値マスタ!B23</f>
        <v>踊り子</v>
      </c>
    </row>
    <row r="83" spans="1:1" hidden="1" x14ac:dyDescent="0.15">
      <c r="A83" s="1" t="str">
        <f>補正値マスタ!B24</f>
        <v>ものまね士</v>
      </c>
    </row>
    <row r="84" spans="1:1" hidden="1" x14ac:dyDescent="0.15">
      <c r="A84" s="1" t="str">
        <f>補正値マスタ!B25</f>
        <v>暗黒騎士</v>
      </c>
    </row>
    <row r="85" spans="1:1" hidden="1" x14ac:dyDescent="0.15">
      <c r="A85" s="1" t="str">
        <f>補正値マスタ!B26</f>
        <v>たまねぎ剣士(Lv.1-7)</v>
      </c>
    </row>
    <row r="86" spans="1:1" hidden="1" x14ac:dyDescent="0.15">
      <c r="A86" s="1" t="str">
        <f>補正値マスタ!B27</f>
        <v>たまねぎ剣士(Lv.8)</v>
      </c>
    </row>
    <row r="87" spans="1:1" hidden="1" x14ac:dyDescent="0.15">
      <c r="A87" s="1" t="str">
        <f>補正値マスタ!B28</f>
        <v>見習い戦士ラムザ</v>
      </c>
    </row>
    <row r="88" spans="1:1" hidden="1" x14ac:dyDescent="0.15">
      <c r="A88" s="1" t="str">
        <f>補正値マスタ!B29</f>
        <v>機工士</v>
      </c>
    </row>
    <row r="89" spans="1:1" hidden="1" x14ac:dyDescent="0.15">
      <c r="A89" s="1" t="str">
        <f>補正値マスタ!B30</f>
        <v>ホーリーナイト</v>
      </c>
    </row>
    <row r="90" spans="1:1" hidden="1" x14ac:dyDescent="0.15">
      <c r="A90" s="1" t="str">
        <f>補正値マスタ!B31</f>
        <v>天道士</v>
      </c>
    </row>
    <row r="91" spans="1:1" hidden="1" x14ac:dyDescent="0.15">
      <c r="A91" s="1" t="str">
        <f>補正値マスタ!B32</f>
        <v>天冥士</v>
      </c>
    </row>
    <row r="92" spans="1:1" hidden="1" x14ac:dyDescent="0.15">
      <c r="A92" s="1" t="str">
        <f>補正値マスタ!B33</f>
        <v>剣聖</v>
      </c>
    </row>
    <row r="93" spans="1:1" hidden="1" x14ac:dyDescent="0.15">
      <c r="A93" s="1" t="str">
        <f>補正値マスタ!B34</f>
        <v>ディバインナイト</v>
      </c>
    </row>
    <row r="94" spans="1:1" hidden="1" x14ac:dyDescent="0.15">
      <c r="A94" s="1" t="str">
        <f>補正値マスタ!B35</f>
        <v>テンプルナイト</v>
      </c>
    </row>
    <row r="95" spans="1:1" hidden="1" x14ac:dyDescent="0.15">
      <c r="A95" s="1" t="str">
        <f>補正値マスタ!B36</f>
        <v>ドラグナー</v>
      </c>
    </row>
    <row r="96" spans="1:1" hidden="1" x14ac:dyDescent="0.15">
      <c r="A96" s="1" t="str">
        <f>補正値マスタ!B37</f>
        <v>ソルジャー</v>
      </c>
    </row>
    <row r="97" spans="1:1" hidden="1" x14ac:dyDescent="0.15">
      <c r="A97" s="1" t="str">
        <f>補正値マスタ!B38</f>
        <v>モブハンター</v>
      </c>
    </row>
    <row r="98" spans="1:1" hidden="1" x14ac:dyDescent="0.15">
      <c r="A98" s="1" t="str">
        <f>補正値マスタ!B39</f>
        <v>空賊</v>
      </c>
    </row>
    <row r="99" spans="1:1" hidden="1" x14ac:dyDescent="0.15"/>
    <row r="100" spans="1:1" hidden="1" x14ac:dyDescent="0.15"/>
    <row r="101" spans="1:1" hidden="1" x14ac:dyDescent="0.15"/>
    <row r="102" spans="1:1" hidden="1" x14ac:dyDescent="0.15"/>
    <row r="103" spans="1:1" hidden="1" x14ac:dyDescent="0.15"/>
  </sheetData>
  <sheetProtection sheet="1" objects="1"/>
  <phoneticPr fontId="3"/>
  <dataValidations count="1">
    <dataValidation type="list" showInputMessage="1" showErrorMessage="1" sqref="C29" xr:uid="{00000000-0002-0000-0000-000000000000}">
      <formula1>$A$70:$A$98</formula1>
    </dataValidation>
  </dataValidations>
  <pageMargins left="0.75" right="0.75" top="1" bottom="1" header="0.51180555555555596" footer="0.5118055555555559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workbookViewId="0">
      <selection activeCell="D11" sqref="D11"/>
    </sheetView>
  </sheetViews>
  <sheetFormatPr defaultColWidth="9" defaultRowHeight="15.75" x14ac:dyDescent="0.15"/>
  <cols>
    <col min="1" max="1" width="2.25" style="1" customWidth="1"/>
    <col min="2" max="2" width="19.75" style="1" customWidth="1"/>
    <col min="3" max="3" width="0.25" style="1" customWidth="1"/>
    <col min="4" max="8" width="9" style="1" customWidth="1"/>
    <col min="9" max="9" width="0.25" style="1" customWidth="1"/>
    <col min="10" max="14" width="9" style="1" customWidth="1"/>
    <col min="15" max="15" width="0.25" style="1" customWidth="1"/>
    <col min="16" max="20" width="9" style="1" customWidth="1"/>
    <col min="21" max="16384" width="9" style="1"/>
  </cols>
  <sheetData>
    <row r="1" spans="1:21" x14ac:dyDescent="0.15">
      <c r="A1" s="2" t="s">
        <v>65</v>
      </c>
      <c r="U1" s="2"/>
    </row>
    <row r="2" spans="1:2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15">
      <c r="A3" s="2"/>
      <c r="B3" s="3"/>
      <c r="C3" s="4"/>
      <c r="D3" s="145" t="s">
        <v>66</v>
      </c>
      <c r="E3" s="145"/>
      <c r="F3" s="145"/>
      <c r="G3" s="145"/>
      <c r="H3" s="145"/>
      <c r="I3" s="80"/>
      <c r="J3" s="145" t="s">
        <v>67</v>
      </c>
      <c r="K3" s="145"/>
      <c r="L3" s="145"/>
      <c r="M3" s="145"/>
      <c r="N3" s="145"/>
      <c r="O3" s="80"/>
      <c r="P3" s="145" t="s">
        <v>68</v>
      </c>
      <c r="Q3" s="145"/>
      <c r="R3" s="145"/>
      <c r="S3" s="145"/>
      <c r="T3" s="146"/>
      <c r="U3" s="2"/>
    </row>
    <row r="4" spans="1:21" x14ac:dyDescent="0.15">
      <c r="A4" s="2"/>
      <c r="B4" s="5"/>
      <c r="C4" s="17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  <c r="I4" s="17"/>
      <c r="J4" s="17" t="s">
        <v>28</v>
      </c>
      <c r="K4" s="17" t="s">
        <v>29</v>
      </c>
      <c r="L4" s="17" t="s">
        <v>30</v>
      </c>
      <c r="M4" s="17" t="s">
        <v>31</v>
      </c>
      <c r="N4" s="17" t="s">
        <v>32</v>
      </c>
      <c r="O4" s="17"/>
      <c r="P4" s="17" t="s">
        <v>28</v>
      </c>
      <c r="Q4" s="17" t="s">
        <v>29</v>
      </c>
      <c r="R4" s="17" t="s">
        <v>30</v>
      </c>
      <c r="S4" s="17" t="s">
        <v>31</v>
      </c>
      <c r="T4" s="32" t="s">
        <v>32</v>
      </c>
      <c r="U4" s="2"/>
    </row>
    <row r="5" spans="1:21" ht="1.5" customHeight="1" x14ac:dyDescent="0.15">
      <c r="A5" s="2"/>
      <c r="B5" s="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2"/>
      <c r="U5" s="2"/>
    </row>
    <row r="6" spans="1:21" x14ac:dyDescent="0.15">
      <c r="A6" s="2"/>
      <c r="B6" s="5" t="s">
        <v>69</v>
      </c>
      <c r="C6" s="17"/>
      <c r="D6" s="81">
        <f t="shared" ref="D6:H6" si="0">AVERAGE(J6,P6)</f>
        <v>256.125</v>
      </c>
      <c r="E6" s="81">
        <f t="shared" si="0"/>
        <v>120.35714285714286</v>
      </c>
      <c r="F6" s="81">
        <f t="shared" si="0"/>
        <v>13.333333333333334</v>
      </c>
      <c r="G6" s="81">
        <f t="shared" si="0"/>
        <v>13.038461538461538</v>
      </c>
      <c r="H6" s="81">
        <f t="shared" si="0"/>
        <v>13.466666666666667</v>
      </c>
      <c r="I6" s="81"/>
      <c r="J6" s="81">
        <f t="shared" ref="J6:N6" si="1">MAX(J11:J45)</f>
        <v>256</v>
      </c>
      <c r="K6" s="81">
        <f t="shared" si="1"/>
        <v>120</v>
      </c>
      <c r="L6" s="81">
        <f t="shared" si="1"/>
        <v>13.333333333333334</v>
      </c>
      <c r="M6" s="81">
        <f t="shared" si="1"/>
        <v>13</v>
      </c>
      <c r="N6" s="81">
        <f t="shared" si="1"/>
        <v>13.333333333333334</v>
      </c>
      <c r="O6" s="81"/>
      <c r="P6" s="81">
        <f t="shared" ref="P6:T6" si="2">MIN(P11:P45)</f>
        <v>256.25</v>
      </c>
      <c r="Q6" s="81">
        <f t="shared" si="2"/>
        <v>120.71428571428571</v>
      </c>
      <c r="R6" s="81">
        <f t="shared" si="2"/>
        <v>13.333333333333334</v>
      </c>
      <c r="S6" s="81">
        <f t="shared" si="2"/>
        <v>13.076923076923077</v>
      </c>
      <c r="T6" s="90">
        <f t="shared" si="2"/>
        <v>13.6</v>
      </c>
      <c r="U6" s="2"/>
    </row>
    <row r="7" spans="1:21" ht="1.5" customHeight="1" x14ac:dyDescent="0.15">
      <c r="A7" s="2"/>
      <c r="B7" s="5"/>
      <c r="C7" s="17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90"/>
      <c r="U7" s="2"/>
    </row>
    <row r="8" spans="1:21" x14ac:dyDescent="0.15">
      <c r="A8" s="2"/>
      <c r="B8" s="5"/>
      <c r="C8" s="17"/>
      <c r="D8" s="147" t="s">
        <v>66</v>
      </c>
      <c r="E8" s="147"/>
      <c r="F8" s="147"/>
      <c r="G8" s="147"/>
      <c r="H8" s="147"/>
      <c r="I8" s="82"/>
      <c r="J8" s="147" t="s">
        <v>67</v>
      </c>
      <c r="K8" s="147"/>
      <c r="L8" s="147"/>
      <c r="M8" s="147"/>
      <c r="N8" s="147"/>
      <c r="O8" s="82"/>
      <c r="P8" s="147" t="s">
        <v>68</v>
      </c>
      <c r="Q8" s="147"/>
      <c r="R8" s="147"/>
      <c r="S8" s="147"/>
      <c r="T8" s="148"/>
      <c r="U8" s="2"/>
    </row>
    <row r="9" spans="1:21" x14ac:dyDescent="0.15">
      <c r="A9" s="2"/>
      <c r="B9" s="5" t="s">
        <v>27</v>
      </c>
      <c r="C9" s="17"/>
      <c r="D9" s="17" t="s">
        <v>28</v>
      </c>
      <c r="E9" s="17" t="s">
        <v>29</v>
      </c>
      <c r="F9" s="17" t="s">
        <v>30</v>
      </c>
      <c r="G9" s="17" t="s">
        <v>31</v>
      </c>
      <c r="H9" s="17" t="s">
        <v>32</v>
      </c>
      <c r="I9" s="17"/>
      <c r="J9" s="17" t="s">
        <v>28</v>
      </c>
      <c r="K9" s="17" t="s">
        <v>29</v>
      </c>
      <c r="L9" s="17" t="s">
        <v>30</v>
      </c>
      <c r="M9" s="17" t="s">
        <v>31</v>
      </c>
      <c r="N9" s="17" t="s">
        <v>32</v>
      </c>
      <c r="O9" s="17"/>
      <c r="P9" s="17" t="s">
        <v>28</v>
      </c>
      <c r="Q9" s="17" t="s">
        <v>29</v>
      </c>
      <c r="R9" s="17" t="s">
        <v>30</v>
      </c>
      <c r="S9" s="17" t="s">
        <v>31</v>
      </c>
      <c r="T9" s="32" t="s">
        <v>32</v>
      </c>
      <c r="U9" s="2"/>
    </row>
    <row r="10" spans="1:21" ht="1.5" customHeight="1" x14ac:dyDescent="0.15">
      <c r="A10" s="2"/>
      <c r="B10" s="5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2"/>
      <c r="U10" s="2"/>
    </row>
    <row r="11" spans="1:21" x14ac:dyDescent="0.15">
      <c r="A11" s="2"/>
      <c r="B11" s="5" t="s">
        <v>70</v>
      </c>
      <c r="C11" s="17"/>
      <c r="D11" s="83">
        <v>256</v>
      </c>
      <c r="E11" s="83">
        <v>90</v>
      </c>
      <c r="F11" s="83">
        <v>13</v>
      </c>
      <c r="G11" s="83">
        <v>11</v>
      </c>
      <c r="H11" s="83">
        <v>10</v>
      </c>
      <c r="I11" s="86"/>
      <c r="J11" s="87">
        <f>IF(ISBLANK(D11),"-",IF(D11&gt;=999,999,D11)*100/INDEX(補正値マスタ!$F$5:$J$39,MATCH($B11,補正値マスタ!$B$5:$B$39,0),MATCH(J$9,補正値マスタ!$F$4:$J$4,0)))</f>
        <v>256</v>
      </c>
      <c r="K11" s="81">
        <f>IF(ISBLANK(E11),"-",IF(E11&gt;=999,999,E11)*100/INDEX(補正値マスタ!$F$5:$J$39,MATCH($B11,補正値マスタ!$B$5:$B$39,0),MATCH(K$9,補正値マスタ!$F$4:$J$4,0)))</f>
        <v>120</v>
      </c>
      <c r="L11" s="81">
        <f>IF(ISBLANK(F11),"-",IF(F11&gt;=50,50,F11)*100/INDEX(補正値マスタ!$F$5:$J$39,MATCH($B11,補正値マスタ!$B$5:$B$39,0),MATCH(L$9,補正値マスタ!$F$4:$J$4,0)))</f>
        <v>13</v>
      </c>
      <c r="M11" s="81">
        <f>IF(ISBLANK(G11),"-",IF(G11&gt;=99,99,G11)*100/INDEX(補正値マスタ!$F$5:$J$39,MATCH($B11,補正値マスタ!$B$5:$B$39,0),MATCH(M$9,補正値マスタ!$F$4:$J$4,0)))</f>
        <v>12.222222222222221</v>
      </c>
      <c r="N11" s="81">
        <f>IF(ISBLANK(H11),"-",IF(H11&gt;=99,99,H11)*100/INDEX(補正値マスタ!$F$5:$J$39,MATCH($B11,補正値マスタ!$B$5:$B$39,0),MATCH(N$9,補正値マスタ!$F$4:$J$4,0)))</f>
        <v>12.5</v>
      </c>
      <c r="O11" s="81"/>
      <c r="P11" s="81">
        <f>IF(ISBLANK(D11),"-",IF(D11&gt;=999,1024,(D11+1)*100/INDEX(補正値マスタ!$F$5:$J$39,MATCH($B11,補正値マスタ!$B$5:$B$39,0),MATCH(P$9,補正値マスタ!$F$4:$J$4,0))))</f>
        <v>257</v>
      </c>
      <c r="Q11" s="81">
        <f>IF(ISBLANK(E11),"-",IF(E11=999,1024,(E11+1)*100/INDEX(補正値マスタ!$F$5:$J$39,MATCH($B11,補正値マスタ!$B$5:$B$39,0),MATCH(Q$9,補正値マスタ!$F$4:$J$4,0))))</f>
        <v>121.33333333333333</v>
      </c>
      <c r="R11" s="81">
        <f>IF(ISBLANK(F11),"-",IF(F11=50,51,(F11+1)*100/INDEX(補正値マスタ!$F$5:$J$39,MATCH($B11,補正値マスタ!$B$5:$B$39,0),MATCH(R$9,補正値マスタ!$F$4:$J$4,0))))</f>
        <v>14</v>
      </c>
      <c r="S11" s="81">
        <f>IF(ISBLANK(G11),"-",IF(G11=99,100,(G11+1)*100/INDEX(補正値マスタ!$F$5:$J$39,MATCH($B11,補正値マスタ!$B$5:$B$39,0),MATCH(S$9,補正値マスタ!$F$4:$J$4,0))))</f>
        <v>13.333333333333334</v>
      </c>
      <c r="T11" s="90">
        <f>IF(ISBLANK(H11),"-",IF(H11=99,100,(H11+1)*100/INDEX(補正値マスタ!$F$5:$J$39,MATCH($B11,補正値マスタ!$B$5:$B$39,0),MATCH(T$9,補正値マスタ!$F$4:$J$4,0))))</f>
        <v>13.75</v>
      </c>
      <c r="U11" s="2"/>
    </row>
    <row r="12" spans="1:21" x14ac:dyDescent="0.15">
      <c r="A12" s="2"/>
      <c r="B12" s="5" t="s">
        <v>71</v>
      </c>
      <c r="C12" s="17"/>
      <c r="D12" s="83">
        <v>204</v>
      </c>
      <c r="E12" s="83">
        <v>90</v>
      </c>
      <c r="F12" s="83">
        <v>13</v>
      </c>
      <c r="G12" s="83">
        <v>9</v>
      </c>
      <c r="H12" s="83">
        <v>10</v>
      </c>
      <c r="I12" s="86"/>
      <c r="J12" s="87">
        <f>IF(ISBLANK(D12),"-",IF(D12&gt;=999,999,D12)*100/INDEX(補正値マスタ!$F$5:$J$39,MATCH($B12,補正値マスタ!$B$5:$B$39,0),MATCH(J$9,補正値マスタ!$F$4:$J$4,0)))</f>
        <v>255</v>
      </c>
      <c r="K12" s="81">
        <f>IF(ISBLANK(E12),"-",IF(E12&gt;=999,999,E12)*100/INDEX(補正値マスタ!$F$5:$J$39,MATCH($B12,補正値マスタ!$B$5:$B$39,0),MATCH(K$9,補正値マスタ!$F$4:$J$4,0)))</f>
        <v>120</v>
      </c>
      <c r="L12" s="81">
        <f>IF(ISBLANK(F12),"-",IF(F12&gt;=50,50,F12)*100/INDEX(補正値マスタ!$F$5:$J$39,MATCH($B12,補正値マスタ!$B$5:$B$39,0),MATCH(L$9,補正値マスタ!$F$4:$J$4,0)))</f>
        <v>13</v>
      </c>
      <c r="M12" s="81">
        <f>IF(ISBLANK(G12),"-",IF(G12&gt;=99,99,G12)*100/INDEX(補正値マスタ!$F$5:$J$39,MATCH($B12,補正値マスタ!$B$5:$B$39,0),MATCH(M$9,補正値マスタ!$F$4:$J$4,0)))</f>
        <v>12</v>
      </c>
      <c r="N12" s="81">
        <f>IF(ISBLANK(H12),"-",IF(H12&gt;=99,99,H12)*100/INDEX(補正値マスタ!$F$5:$J$39,MATCH($B12,補正値マスタ!$B$5:$B$39,0),MATCH(N$9,補正値マスタ!$F$4:$J$4,0)))</f>
        <v>12.5</v>
      </c>
      <c r="O12" s="81"/>
      <c r="P12" s="81">
        <f>IF(ISBLANK(D12),"-",IF(D12&gt;=999,1024,(D12+1)*100/INDEX(補正値マスタ!$F$5:$J$39,MATCH($B12,補正値マスタ!$B$5:$B$39,0),MATCH(P$9,補正値マスタ!$F$4:$J$4,0))))</f>
        <v>256.25</v>
      </c>
      <c r="Q12" s="81">
        <f>IF(ISBLANK(E12),"-",IF(E12=999,1024,(E12+1)*100/INDEX(補正値マスタ!$F$5:$J$39,MATCH($B12,補正値マスタ!$B$5:$B$39,0),MATCH(Q$9,補正値マスタ!$F$4:$J$4,0))))</f>
        <v>121.33333333333333</v>
      </c>
      <c r="R12" s="81">
        <f>IF(ISBLANK(F12),"-",IF(F12=50,51,(F12+1)*100/INDEX(補正値マスタ!$F$5:$J$39,MATCH($B12,補正値マスタ!$B$5:$B$39,0),MATCH(R$9,補正値マスタ!$F$4:$J$4,0))))</f>
        <v>14</v>
      </c>
      <c r="S12" s="81">
        <f>IF(ISBLANK(G12),"-",IF(G12=99,100,(G12+1)*100/INDEX(補正値マスタ!$F$5:$J$39,MATCH($B12,補正値マスタ!$B$5:$B$39,0),MATCH(S$9,補正値マスタ!$F$4:$J$4,0))))</f>
        <v>13.333333333333334</v>
      </c>
      <c r="T12" s="90">
        <f>IF(ISBLANK(H12),"-",IF(H12=99,100,(H12+1)*100/INDEX(補正値マスタ!$F$5:$J$39,MATCH($B12,補正値マスタ!$B$5:$B$39,0),MATCH(T$9,補正値マスタ!$F$4:$J$4,0))))</f>
        <v>13.75</v>
      </c>
      <c r="U12" s="2"/>
    </row>
    <row r="13" spans="1:21" x14ac:dyDescent="0.15">
      <c r="A13" s="2"/>
      <c r="B13" s="5" t="s">
        <v>72</v>
      </c>
      <c r="C13" s="17"/>
      <c r="D13" s="83">
        <v>307</v>
      </c>
      <c r="E13" s="83">
        <v>96</v>
      </c>
      <c r="F13" s="83">
        <v>13</v>
      </c>
      <c r="G13" s="83">
        <v>15</v>
      </c>
      <c r="H13" s="83">
        <v>10</v>
      </c>
      <c r="I13" s="86"/>
      <c r="J13" s="87">
        <f>IF(ISBLANK(D13),"-",IF(D13&gt;=999,999,D13)*100/INDEX(補正値マスタ!$F$5:$J$39,MATCH($B13,補正値マスタ!$B$5:$B$39,0),MATCH(J$9,補正値マスタ!$F$4:$J$4,0)))</f>
        <v>255.83333333333334</v>
      </c>
      <c r="K13" s="81">
        <f>IF(ISBLANK(E13),"-",IF(E13&gt;=999,999,E13)*100/INDEX(補正値マスタ!$F$5:$J$39,MATCH($B13,補正値マスタ!$B$5:$B$39,0),MATCH(K$9,補正値マスタ!$F$4:$J$4,0)))</f>
        <v>120</v>
      </c>
      <c r="L13" s="81">
        <f>IF(ISBLANK(F13),"-",IF(F13&gt;=50,50,F13)*100/INDEX(補正値マスタ!$F$5:$J$39,MATCH($B13,補正値マスタ!$B$5:$B$39,0),MATCH(L$9,補正値マスタ!$F$4:$J$4,0)))</f>
        <v>13</v>
      </c>
      <c r="M13" s="81">
        <f>IF(ISBLANK(G13),"-",IF(G13&gt;=99,99,G13)*100/INDEX(補正値マスタ!$F$5:$J$39,MATCH($B13,補正値マスタ!$B$5:$B$39,0),MATCH(M$9,補正値マスタ!$F$4:$J$4,0)))</f>
        <v>12.5</v>
      </c>
      <c r="N13" s="81">
        <f>IF(ISBLANK(H13),"-",IF(H13&gt;=99,99,H13)*100/INDEX(補正値マスタ!$F$5:$J$39,MATCH($B13,補正値マスタ!$B$5:$B$39,0),MATCH(N$9,補正値マスタ!$F$4:$J$4,0)))</f>
        <v>12.5</v>
      </c>
      <c r="O13" s="81"/>
      <c r="P13" s="81">
        <f>IF(ISBLANK(D13),"-",IF(D13&gt;=999,1024,(D13+1)*100/INDEX(補正値マスタ!$F$5:$J$39,MATCH($B13,補正値マスタ!$B$5:$B$39,0),MATCH(P$9,補正値マスタ!$F$4:$J$4,0))))</f>
        <v>256.66666666666669</v>
      </c>
      <c r="Q13" s="81">
        <f>IF(ISBLANK(E13),"-",IF(E13=999,1024,(E13+1)*100/INDEX(補正値マスタ!$F$5:$J$39,MATCH($B13,補正値マスタ!$B$5:$B$39,0),MATCH(Q$9,補正値マスタ!$F$4:$J$4,0))))</f>
        <v>121.25</v>
      </c>
      <c r="R13" s="81">
        <f>IF(ISBLANK(F13),"-",IF(F13=50,51,(F13+1)*100/INDEX(補正値マスタ!$F$5:$J$39,MATCH($B13,補正値マスタ!$B$5:$B$39,0),MATCH(R$9,補正値マスタ!$F$4:$J$4,0))))</f>
        <v>14</v>
      </c>
      <c r="S13" s="81">
        <f>IF(ISBLANK(G13),"-",IF(G13=99,100,(G13+1)*100/INDEX(補正値マスタ!$F$5:$J$39,MATCH($B13,補正値マスタ!$B$5:$B$39,0),MATCH(S$9,補正値マスタ!$F$4:$J$4,0))))</f>
        <v>13.333333333333334</v>
      </c>
      <c r="T13" s="90">
        <f>IF(ISBLANK(H13),"-",IF(H13=99,100,(H13+1)*100/INDEX(補正値マスタ!$F$5:$J$39,MATCH($B13,補正値マスタ!$B$5:$B$39,0),MATCH(T$9,補正値マスタ!$F$4:$J$4,0))))</f>
        <v>13.75</v>
      </c>
      <c r="U13" s="2"/>
    </row>
    <row r="14" spans="1:21" x14ac:dyDescent="0.15">
      <c r="A14" s="2"/>
      <c r="B14" s="5" t="s">
        <v>73</v>
      </c>
      <c r="C14" s="17"/>
      <c r="D14" s="83">
        <v>256</v>
      </c>
      <c r="E14" s="83">
        <v>78</v>
      </c>
      <c r="F14" s="83">
        <v>13</v>
      </c>
      <c r="G14" s="83">
        <v>14</v>
      </c>
      <c r="H14" s="83">
        <v>10</v>
      </c>
      <c r="I14" s="86"/>
      <c r="J14" s="87">
        <f>IF(ISBLANK(D14),"-",IF(D14&gt;=999,999,D14)*100/INDEX(補正値マスタ!$F$5:$J$39,MATCH($B14,補正値マスタ!$B$5:$B$39,0),MATCH(J$9,補正値マスタ!$F$4:$J$4,0)))</f>
        <v>256</v>
      </c>
      <c r="K14" s="81">
        <f>IF(ISBLANK(E14),"-",IF(E14&gt;=999,999,E14)*100/INDEX(補正値マスタ!$F$5:$J$39,MATCH($B14,補正値マスタ!$B$5:$B$39,0),MATCH(K$9,補正値マスタ!$F$4:$J$4,0)))</f>
        <v>120</v>
      </c>
      <c r="L14" s="81">
        <f>IF(ISBLANK(F14),"-",IF(F14&gt;=50,50,F14)*100/INDEX(補正値マスタ!$F$5:$J$39,MATCH($B14,補正値マスタ!$B$5:$B$39,0),MATCH(L$9,補正値マスタ!$F$4:$J$4,0)))</f>
        <v>13</v>
      </c>
      <c r="M14" s="81">
        <f>IF(ISBLANK(G14),"-",IF(G14&gt;=99,99,G14)*100/INDEX(補正値マスタ!$F$5:$J$39,MATCH($B14,補正値マスタ!$B$5:$B$39,0),MATCH(M$9,補正値マスタ!$F$4:$J$4,0)))</f>
        <v>12.727272727272727</v>
      </c>
      <c r="N14" s="81">
        <f>IF(ISBLANK(H14),"-",IF(H14&gt;=99,99,H14)*100/INDEX(補正値マスタ!$F$5:$J$39,MATCH($B14,補正値マスタ!$B$5:$B$39,0),MATCH(N$9,補正値マスタ!$F$4:$J$4,0)))</f>
        <v>12.5</v>
      </c>
      <c r="O14" s="81"/>
      <c r="P14" s="81">
        <f>IF(ISBLANK(D14),"-",IF(D14&gt;=999,1024,(D14+1)*100/INDEX(補正値マスタ!$F$5:$J$39,MATCH($B14,補正値マスタ!$B$5:$B$39,0),MATCH(P$9,補正値マスタ!$F$4:$J$4,0))))</f>
        <v>257</v>
      </c>
      <c r="Q14" s="81">
        <f>IF(ISBLANK(E14),"-",IF(E14=999,1024,(E14+1)*100/INDEX(補正値マスタ!$F$5:$J$39,MATCH($B14,補正値マスタ!$B$5:$B$39,0),MATCH(Q$9,補正値マスタ!$F$4:$J$4,0))))</f>
        <v>121.53846153846153</v>
      </c>
      <c r="R14" s="81">
        <f>IF(ISBLANK(F14),"-",IF(F14=50,51,(F14+1)*100/INDEX(補正値マスタ!$F$5:$J$39,MATCH($B14,補正値マスタ!$B$5:$B$39,0),MATCH(R$9,補正値マスタ!$F$4:$J$4,0))))</f>
        <v>14</v>
      </c>
      <c r="S14" s="81">
        <f>IF(ISBLANK(G14),"-",IF(G14=99,100,(G14+1)*100/INDEX(補正値マスタ!$F$5:$J$39,MATCH($B14,補正値マスタ!$B$5:$B$39,0),MATCH(S$9,補正値マスタ!$F$4:$J$4,0))))</f>
        <v>13.636363636363637</v>
      </c>
      <c r="T14" s="90">
        <f>IF(ISBLANK(H14),"-",IF(H14=99,100,(H14+1)*100/INDEX(補正値マスタ!$F$5:$J$39,MATCH($B14,補正値マスタ!$B$5:$B$39,0),MATCH(T$9,補正値マスタ!$F$4:$J$4,0))))</f>
        <v>13.75</v>
      </c>
      <c r="U14" s="2"/>
    </row>
    <row r="15" spans="1:21" x14ac:dyDescent="0.15">
      <c r="A15" s="2"/>
      <c r="B15" s="5" t="s">
        <v>74</v>
      </c>
      <c r="C15" s="17"/>
      <c r="D15" s="83">
        <v>345</v>
      </c>
      <c r="E15" s="83">
        <v>96</v>
      </c>
      <c r="F15" s="83">
        <v>14</v>
      </c>
      <c r="G15" s="83">
        <v>16</v>
      </c>
      <c r="H15" s="83">
        <v>10</v>
      </c>
      <c r="I15" s="86"/>
      <c r="J15" s="87">
        <f>IF(ISBLANK(D15),"-",IF(D15&gt;=999,999,D15)*100/INDEX(補正値マスタ!$F$5:$J$39,MATCH($B15,補正値マスタ!$B$5:$B$39,0),MATCH(J$9,補正値マスタ!$F$4:$J$4,0)))</f>
        <v>255.55555555555554</v>
      </c>
      <c r="K15" s="81">
        <f>IF(ISBLANK(E15),"-",IF(E15&gt;=999,999,E15)*100/INDEX(補正値マスタ!$F$5:$J$39,MATCH($B15,補正値マスタ!$B$5:$B$39,0),MATCH(K$9,補正値マスタ!$F$4:$J$4,0)))</f>
        <v>120</v>
      </c>
      <c r="L15" s="81">
        <f>IF(ISBLANK(F15),"-",IF(F15&gt;=50,50,F15)*100/INDEX(補正値マスタ!$F$5:$J$39,MATCH($B15,補正値マスタ!$B$5:$B$39,0),MATCH(L$9,補正値マスタ!$F$4:$J$4,0)))</f>
        <v>12.727272727272727</v>
      </c>
      <c r="M15" s="81">
        <f>IF(ISBLANK(G15),"-",IF(G15&gt;=99,99,G15)*100/INDEX(補正値マスタ!$F$5:$J$39,MATCH($B15,補正値マスタ!$B$5:$B$39,0),MATCH(M$9,補正値マスタ!$F$4:$J$4,0)))</f>
        <v>12.403100775193799</v>
      </c>
      <c r="N15" s="81">
        <f>IF(ISBLANK(H15),"-",IF(H15&gt;=99,99,H15)*100/INDEX(補正値マスタ!$F$5:$J$39,MATCH($B15,補正値マスタ!$B$5:$B$39,0),MATCH(N$9,補正値マスタ!$F$4:$J$4,0)))</f>
        <v>12.5</v>
      </c>
      <c r="O15" s="81"/>
      <c r="P15" s="81">
        <f>IF(ISBLANK(D15),"-",IF(D15&gt;=999,1024,(D15+1)*100/INDEX(補正値マスタ!$F$5:$J$39,MATCH($B15,補正値マスタ!$B$5:$B$39,0),MATCH(P$9,補正値マスタ!$F$4:$J$4,0))))</f>
        <v>256.2962962962963</v>
      </c>
      <c r="Q15" s="81">
        <f>IF(ISBLANK(E15),"-",IF(E15=999,1024,(E15+1)*100/INDEX(補正値マスタ!$F$5:$J$39,MATCH($B15,補正値マスタ!$B$5:$B$39,0),MATCH(Q$9,補正値マスタ!$F$4:$J$4,0))))</f>
        <v>121.25</v>
      </c>
      <c r="R15" s="81">
        <f>IF(ISBLANK(F15),"-",IF(F15=50,51,(F15+1)*100/INDEX(補正値マスタ!$F$5:$J$39,MATCH($B15,補正値マスタ!$B$5:$B$39,0),MATCH(R$9,補正値マスタ!$F$4:$J$4,0))))</f>
        <v>13.636363636363637</v>
      </c>
      <c r="S15" s="81">
        <f>IF(ISBLANK(G15),"-",IF(G15=99,100,(G15+1)*100/INDEX(補正値マスタ!$F$5:$J$39,MATCH($B15,補正値マスタ!$B$5:$B$39,0),MATCH(S$9,補正値マスタ!$F$4:$J$4,0))))</f>
        <v>13.178294573643411</v>
      </c>
      <c r="T15" s="90">
        <f>IF(ISBLANK(H15),"-",IF(H15=99,100,(H15+1)*100/INDEX(補正値マスタ!$F$5:$J$39,MATCH($B15,補正値マスタ!$B$5:$B$39,0),MATCH(T$9,補正値マスタ!$F$4:$J$4,0))))</f>
        <v>13.75</v>
      </c>
      <c r="U15" s="2"/>
    </row>
    <row r="16" spans="1:21" x14ac:dyDescent="0.15">
      <c r="A16" s="2"/>
      <c r="B16" s="5" t="s">
        <v>75</v>
      </c>
      <c r="C16" s="17"/>
      <c r="D16" s="83">
        <v>204</v>
      </c>
      <c r="E16" s="83">
        <v>144</v>
      </c>
      <c r="F16" s="83">
        <v>14</v>
      </c>
      <c r="G16" s="83">
        <v>11</v>
      </c>
      <c r="H16" s="83">
        <v>14</v>
      </c>
      <c r="I16" s="86"/>
      <c r="J16" s="87">
        <f>IF(ISBLANK(D16),"-",IF(D16&gt;=999,999,D16)*100/INDEX(補正値マスタ!$F$5:$J$39,MATCH($B16,補正値マスタ!$B$5:$B$39,0),MATCH(J$9,補正値マスタ!$F$4:$J$4,0)))</f>
        <v>255</v>
      </c>
      <c r="K16" s="81">
        <f>IF(ISBLANK(E16),"-",IF(E16&gt;=999,999,E16)*100/INDEX(補正値マスタ!$F$5:$J$39,MATCH($B16,補正値マスタ!$B$5:$B$39,0),MATCH(K$9,補正値マスタ!$F$4:$J$4,0)))</f>
        <v>120</v>
      </c>
      <c r="L16" s="81">
        <f>IF(ISBLANK(F16),"-",IF(F16&gt;=50,50,F16)*100/INDEX(補正値マスタ!$F$5:$J$39,MATCH($B16,補正値マスタ!$B$5:$B$39,0),MATCH(L$9,補正値マスタ!$F$4:$J$4,0)))</f>
        <v>12.727272727272727</v>
      </c>
      <c r="M16" s="81">
        <f>IF(ISBLANK(G16),"-",IF(G16&gt;=99,99,G16)*100/INDEX(補正値マスタ!$F$5:$J$39,MATCH($B16,補正値マスタ!$B$5:$B$39,0),MATCH(M$9,補正値マスタ!$F$4:$J$4,0)))</f>
        <v>12.222222222222221</v>
      </c>
      <c r="N16" s="81">
        <f>IF(ISBLANK(H16),"-",IF(H16&gt;=99,99,H16)*100/INDEX(補正値マスタ!$F$5:$J$39,MATCH($B16,補正値マスタ!$B$5:$B$39,0),MATCH(N$9,補正値マスタ!$F$4:$J$4,0)))</f>
        <v>12.727272727272727</v>
      </c>
      <c r="O16" s="81"/>
      <c r="P16" s="81">
        <f>IF(ISBLANK(D16),"-",IF(D16&gt;=999,1024,(D16+1)*100/INDEX(補正値マスタ!$F$5:$J$39,MATCH($B16,補正値マスタ!$B$5:$B$39,0),MATCH(P$9,補正値マスタ!$F$4:$J$4,0))))</f>
        <v>256.25</v>
      </c>
      <c r="Q16" s="81">
        <f>IF(ISBLANK(E16),"-",IF(E16=999,1024,(E16+1)*100/INDEX(補正値マスタ!$F$5:$J$39,MATCH($B16,補正値マスタ!$B$5:$B$39,0),MATCH(Q$9,補正値マスタ!$F$4:$J$4,0))))</f>
        <v>120.83333333333333</v>
      </c>
      <c r="R16" s="81">
        <f>IF(ISBLANK(F16),"-",IF(F16=50,51,(F16+1)*100/INDEX(補正値マスタ!$F$5:$J$39,MATCH($B16,補正値マスタ!$B$5:$B$39,0),MATCH(R$9,補正値マスタ!$F$4:$J$4,0))))</f>
        <v>13.636363636363637</v>
      </c>
      <c r="S16" s="81">
        <f>IF(ISBLANK(G16),"-",IF(G16=99,100,(G16+1)*100/INDEX(補正値マスタ!$F$5:$J$39,MATCH($B16,補正値マスタ!$B$5:$B$39,0),MATCH(S$9,補正値マスタ!$F$4:$J$4,0))))</f>
        <v>13.333333333333334</v>
      </c>
      <c r="T16" s="90">
        <f>IF(ISBLANK(H16),"-",IF(H16=99,100,(H16+1)*100/INDEX(補正値マスタ!$F$5:$J$39,MATCH($B16,補正値マスタ!$B$5:$B$39,0),MATCH(T$9,補正値マスタ!$F$4:$J$4,0))))</f>
        <v>13.636363636363637</v>
      </c>
      <c r="U16" s="2"/>
    </row>
    <row r="17" spans="1:21" x14ac:dyDescent="0.15">
      <c r="A17" s="2"/>
      <c r="B17" s="5" t="s">
        <v>76</v>
      </c>
      <c r="C17" s="17"/>
      <c r="D17" s="83">
        <v>192</v>
      </c>
      <c r="E17" s="83">
        <v>144</v>
      </c>
      <c r="F17" s="83">
        <v>13</v>
      </c>
      <c r="G17" s="83">
        <v>7</v>
      </c>
      <c r="H17" s="83">
        <v>20</v>
      </c>
      <c r="I17" s="86"/>
      <c r="J17" s="87">
        <f>IF(ISBLANK(D17),"-",IF(D17&gt;=999,999,D17)*100/INDEX(補正値マスタ!$F$5:$J$39,MATCH($B17,補正値マスタ!$B$5:$B$39,0),MATCH(J$9,補正値マスタ!$F$4:$J$4,0)))</f>
        <v>256</v>
      </c>
      <c r="K17" s="81">
        <f>IF(ISBLANK(E17),"-",IF(E17&gt;=999,999,E17)*100/INDEX(補正値マスタ!$F$5:$J$39,MATCH($B17,補正値マスタ!$B$5:$B$39,0),MATCH(K$9,補正値マスタ!$F$4:$J$4,0)))</f>
        <v>120</v>
      </c>
      <c r="L17" s="81">
        <f>IF(ISBLANK(F17),"-",IF(F17&gt;=50,50,F17)*100/INDEX(補正値マスタ!$F$5:$J$39,MATCH($B17,補正値マスタ!$B$5:$B$39,0),MATCH(L$9,補正値マスタ!$F$4:$J$4,0)))</f>
        <v>13</v>
      </c>
      <c r="M17" s="81">
        <f>IF(ISBLANK(G17),"-",IF(G17&gt;=99,99,G17)*100/INDEX(補正値マスタ!$F$5:$J$39,MATCH($B17,補正値マスタ!$B$5:$B$39,0),MATCH(M$9,補正値マスタ!$F$4:$J$4,0)))</f>
        <v>11.666666666666666</v>
      </c>
      <c r="N17" s="81">
        <f>IF(ISBLANK(H17),"-",IF(H17&gt;=99,99,H17)*100/INDEX(補正値マスタ!$F$5:$J$39,MATCH($B17,補正値マスタ!$B$5:$B$39,0),MATCH(N$9,補正値マスタ!$F$4:$J$4,0)))</f>
        <v>13.333333333333334</v>
      </c>
      <c r="O17" s="81"/>
      <c r="P17" s="81">
        <f>IF(ISBLANK(D17),"-",IF(D17&gt;=999,1024,(D17+1)*100/INDEX(補正値マスタ!$F$5:$J$39,MATCH($B17,補正値マスタ!$B$5:$B$39,0),MATCH(P$9,補正値マスタ!$F$4:$J$4,0))))</f>
        <v>257.33333333333331</v>
      </c>
      <c r="Q17" s="81">
        <f>IF(ISBLANK(E17),"-",IF(E17=999,1024,(E17+1)*100/INDEX(補正値マスタ!$F$5:$J$39,MATCH($B17,補正値マスタ!$B$5:$B$39,0),MATCH(Q$9,補正値マスタ!$F$4:$J$4,0))))</f>
        <v>120.83333333333333</v>
      </c>
      <c r="R17" s="81">
        <f>IF(ISBLANK(F17),"-",IF(F17=50,51,(F17+1)*100/INDEX(補正値マスタ!$F$5:$J$39,MATCH($B17,補正値マスタ!$B$5:$B$39,0),MATCH(R$9,補正値マスタ!$F$4:$J$4,0))))</f>
        <v>14</v>
      </c>
      <c r="S17" s="81">
        <f>IF(ISBLANK(G17),"-",IF(G17=99,100,(G17+1)*100/INDEX(補正値マスタ!$F$5:$J$39,MATCH($B17,補正値マスタ!$B$5:$B$39,0),MATCH(S$9,補正値マスタ!$F$4:$J$4,0))))</f>
        <v>13.333333333333334</v>
      </c>
      <c r="T17" s="90">
        <f>IF(ISBLANK(H17),"-",IF(H17=99,100,(H17+1)*100/INDEX(補正値マスタ!$F$5:$J$39,MATCH($B17,補正値マスタ!$B$5:$B$39,0),MATCH(T$9,補正値マスタ!$F$4:$J$4,0))))</f>
        <v>14</v>
      </c>
      <c r="U17" s="2"/>
    </row>
    <row r="18" spans="1:21" x14ac:dyDescent="0.15">
      <c r="A18" s="2"/>
      <c r="B18" s="5" t="s">
        <v>77</v>
      </c>
      <c r="C18" s="17"/>
      <c r="D18" s="83">
        <v>192</v>
      </c>
      <c r="E18" s="83">
        <v>144</v>
      </c>
      <c r="F18" s="83">
        <v>13</v>
      </c>
      <c r="G18" s="83">
        <v>6</v>
      </c>
      <c r="H18" s="83">
        <v>17</v>
      </c>
      <c r="I18" s="86"/>
      <c r="J18" s="87">
        <f>IF(ISBLANK(D18),"-",IF(D18&gt;=999,999,D18)*100/INDEX(補正値マスタ!$F$5:$J$39,MATCH($B18,補正値マスタ!$B$5:$B$39,0),MATCH(J$9,補正値マスタ!$F$4:$J$4,0)))</f>
        <v>256</v>
      </c>
      <c r="K18" s="81">
        <f>IF(ISBLANK(E18),"-",IF(E18&gt;=999,999,E18)*100/INDEX(補正値マスタ!$F$5:$J$39,MATCH($B18,補正値マスタ!$B$5:$B$39,0),MATCH(K$9,補正値マスタ!$F$4:$J$4,0)))</f>
        <v>120</v>
      </c>
      <c r="L18" s="81">
        <f>IF(ISBLANK(F18),"-",IF(F18&gt;=50,50,F18)*100/INDEX(補正値マスタ!$F$5:$J$39,MATCH($B18,補正値マスタ!$B$5:$B$39,0),MATCH(L$9,補正値マスタ!$F$4:$J$4,0)))</f>
        <v>13</v>
      </c>
      <c r="M18" s="81">
        <f>IF(ISBLANK(G18),"-",IF(G18&gt;=99,99,G18)*100/INDEX(補正値マスタ!$F$5:$J$39,MATCH($B18,補正値マスタ!$B$5:$B$39,0),MATCH(M$9,補正値マスタ!$F$4:$J$4,0)))</f>
        <v>12</v>
      </c>
      <c r="N18" s="81">
        <f>IF(ISBLANK(H18),"-",IF(H18&gt;=99,99,H18)*100/INDEX(補正値マスタ!$F$5:$J$39,MATCH($B18,補正値マスタ!$B$5:$B$39,0),MATCH(N$9,補正値マスタ!$F$4:$J$4,0)))</f>
        <v>13.076923076923077</v>
      </c>
      <c r="O18" s="81"/>
      <c r="P18" s="81">
        <f>IF(ISBLANK(D18),"-",IF(D18&gt;=999,1024,(D18+1)*100/INDEX(補正値マスタ!$F$5:$J$39,MATCH($B18,補正値マスタ!$B$5:$B$39,0),MATCH(P$9,補正値マスタ!$F$4:$J$4,0))))</f>
        <v>257.33333333333331</v>
      </c>
      <c r="Q18" s="81">
        <f>IF(ISBLANK(E18),"-",IF(E18=999,1024,(E18+1)*100/INDEX(補正値マスタ!$F$5:$J$39,MATCH($B18,補正値マスタ!$B$5:$B$39,0),MATCH(Q$9,補正値マスタ!$F$4:$J$4,0))))</f>
        <v>120.83333333333333</v>
      </c>
      <c r="R18" s="81">
        <f>IF(ISBLANK(F18),"-",IF(F18=50,51,(F18+1)*100/INDEX(補正値マスタ!$F$5:$J$39,MATCH($B18,補正値マスタ!$B$5:$B$39,0),MATCH(R$9,補正値マスタ!$F$4:$J$4,0))))</f>
        <v>14</v>
      </c>
      <c r="S18" s="81">
        <f>IF(ISBLANK(G18),"-",IF(G18=99,100,(G18+1)*100/INDEX(補正値マスタ!$F$5:$J$39,MATCH($B18,補正値マスタ!$B$5:$B$39,0),MATCH(S$9,補正値マスタ!$F$4:$J$4,0))))</f>
        <v>14</v>
      </c>
      <c r="T18" s="90">
        <f>IF(ISBLANK(H18),"-",IF(H18=99,100,(H18+1)*100/INDEX(補正値マスタ!$F$5:$J$39,MATCH($B18,補正値マスタ!$B$5:$B$39,0),MATCH(T$9,補正値マスタ!$F$4:$J$4,0))))</f>
        <v>13.846153846153847</v>
      </c>
      <c r="U18" s="2"/>
    </row>
    <row r="19" spans="1:21" x14ac:dyDescent="0.15">
      <c r="A19" s="2"/>
      <c r="B19" s="5" t="s">
        <v>78</v>
      </c>
      <c r="C19" s="17"/>
      <c r="D19" s="83">
        <v>179</v>
      </c>
      <c r="E19" s="83">
        <v>150</v>
      </c>
      <c r="F19" s="83">
        <v>12</v>
      </c>
      <c r="G19" s="83">
        <v>6</v>
      </c>
      <c r="H19" s="83">
        <v>16</v>
      </c>
      <c r="I19" s="86"/>
      <c r="J19" s="87">
        <f>IF(ISBLANK(D19),"-",IF(D19&gt;=999,999,D19)*100/INDEX(補正値マスタ!$F$5:$J$39,MATCH($B19,補正値マスタ!$B$5:$B$39,0),MATCH(J$9,補正値マスタ!$F$4:$J$4,0)))</f>
        <v>255.71428571428572</v>
      </c>
      <c r="K19" s="81">
        <f>IF(ISBLANK(E19),"-",IF(E19&gt;=999,999,E19)*100/INDEX(補正値マスタ!$F$5:$J$39,MATCH($B19,補正値マスタ!$B$5:$B$39,0),MATCH(K$9,補正値マスタ!$F$4:$J$4,0)))</f>
        <v>120</v>
      </c>
      <c r="L19" s="81">
        <f>IF(ISBLANK(F19),"-",IF(F19&gt;=50,50,F19)*100/INDEX(補正値マスタ!$F$5:$J$39,MATCH($B19,補正値マスタ!$B$5:$B$39,0),MATCH(L$9,補正値マスタ!$F$4:$J$4,0)))</f>
        <v>13.333333333333334</v>
      </c>
      <c r="M19" s="81">
        <f>IF(ISBLANK(G19),"-",IF(G19&gt;=99,99,G19)*100/INDEX(補正値マスタ!$F$5:$J$39,MATCH($B19,補正値マスタ!$B$5:$B$39,0),MATCH(M$9,補正値マスタ!$F$4:$J$4,0)))</f>
        <v>12</v>
      </c>
      <c r="N19" s="81">
        <f>IF(ISBLANK(H19),"-",IF(H19&gt;=99,99,H19)*100/INDEX(補正値マスタ!$F$5:$J$39,MATCH($B19,補正値マスタ!$B$5:$B$39,0),MATCH(N$9,補正値マスタ!$F$4:$J$4,0)))</f>
        <v>12.8</v>
      </c>
      <c r="O19" s="81"/>
      <c r="P19" s="81">
        <f>IF(ISBLANK(D19),"-",IF(D19&gt;=999,1024,(D19+1)*100/INDEX(補正値マスタ!$F$5:$J$39,MATCH($B19,補正値マスタ!$B$5:$B$39,0),MATCH(P$9,補正値マスタ!$F$4:$J$4,0))))</f>
        <v>257.14285714285717</v>
      </c>
      <c r="Q19" s="81">
        <f>IF(ISBLANK(E19),"-",IF(E19=999,1024,(E19+1)*100/INDEX(補正値マスタ!$F$5:$J$39,MATCH($B19,補正値マスタ!$B$5:$B$39,0),MATCH(Q$9,補正値マスタ!$F$4:$J$4,0))))</f>
        <v>120.8</v>
      </c>
      <c r="R19" s="81">
        <f>IF(ISBLANK(F19),"-",IF(F19=50,51,(F19+1)*100/INDEX(補正値マスタ!$F$5:$J$39,MATCH($B19,補正値マスタ!$B$5:$B$39,0),MATCH(R$9,補正値マスタ!$F$4:$J$4,0))))</f>
        <v>14.444444444444445</v>
      </c>
      <c r="S19" s="81">
        <f>IF(ISBLANK(G19),"-",IF(G19=99,100,(G19+1)*100/INDEX(補正値マスタ!$F$5:$J$39,MATCH($B19,補正値マスタ!$B$5:$B$39,0),MATCH(S$9,補正値マスタ!$F$4:$J$4,0))))</f>
        <v>14</v>
      </c>
      <c r="T19" s="90">
        <f>IF(ISBLANK(H19),"-",IF(H19=99,100,(H19+1)*100/INDEX(補正値マスタ!$F$5:$J$39,MATCH($B19,補正値マスタ!$B$5:$B$39,0),MATCH(T$9,補正値マスタ!$F$4:$J$4,0))))</f>
        <v>13.6</v>
      </c>
      <c r="U19" s="2"/>
    </row>
    <row r="20" spans="1:21" x14ac:dyDescent="0.15">
      <c r="A20" s="2"/>
      <c r="B20" s="5" t="s">
        <v>79</v>
      </c>
      <c r="C20" s="17"/>
      <c r="D20" s="83">
        <v>230</v>
      </c>
      <c r="E20" s="83">
        <v>60</v>
      </c>
      <c r="F20" s="83">
        <v>14</v>
      </c>
      <c r="G20" s="83">
        <v>13</v>
      </c>
      <c r="H20" s="83">
        <v>8</v>
      </c>
      <c r="I20" s="86"/>
      <c r="J20" s="87">
        <f>IF(ISBLANK(D20),"-",IF(D20&gt;=999,999,D20)*100/INDEX(補正値マスタ!$F$5:$J$39,MATCH($B20,補正値マスタ!$B$5:$B$39,0),MATCH(J$9,補正値マスタ!$F$4:$J$4,0)))</f>
        <v>255.55555555555554</v>
      </c>
      <c r="K20" s="81">
        <f>IF(ISBLANK(E20),"-",IF(E20&gt;=999,999,E20)*100/INDEX(補正値マスタ!$F$5:$J$39,MATCH($B20,補正値マスタ!$B$5:$B$39,0),MATCH(K$9,補正値マスタ!$F$4:$J$4,0)))</f>
        <v>120</v>
      </c>
      <c r="L20" s="81">
        <f>IF(ISBLANK(F20),"-",IF(F20&gt;=50,50,F20)*100/INDEX(補正値マスタ!$F$5:$J$39,MATCH($B20,補正値マスタ!$B$5:$B$39,0),MATCH(L$9,補正値マスタ!$F$4:$J$4,0)))</f>
        <v>12.727272727272727</v>
      </c>
      <c r="M20" s="81">
        <f>IF(ISBLANK(G20),"-",IF(G20&gt;=99,99,G20)*100/INDEX(補正値マスタ!$F$5:$J$39,MATCH($B20,補正値マスタ!$B$5:$B$39,0),MATCH(M$9,補正値マスタ!$F$4:$J$4,0)))</f>
        <v>13</v>
      </c>
      <c r="N20" s="81">
        <f>IF(ISBLANK(H20),"-",IF(H20&gt;=99,99,H20)*100/INDEX(補正値マスタ!$F$5:$J$39,MATCH($B20,補正値マスタ!$B$5:$B$39,0),MATCH(N$9,補正値マスタ!$F$4:$J$4,0)))</f>
        <v>13.333333333333334</v>
      </c>
      <c r="O20" s="81"/>
      <c r="P20" s="81">
        <f>IF(ISBLANK(D20),"-",IF(D20&gt;=999,1024,(D20+1)*100/INDEX(補正値マスタ!$F$5:$J$39,MATCH($B20,補正値マスタ!$B$5:$B$39,0),MATCH(P$9,補正値マスタ!$F$4:$J$4,0))))</f>
        <v>256.66666666666669</v>
      </c>
      <c r="Q20" s="81">
        <f>IF(ISBLANK(E20),"-",IF(E20=999,1024,(E20+1)*100/INDEX(補正値マスタ!$F$5:$J$39,MATCH($B20,補正値マスタ!$B$5:$B$39,0),MATCH(Q$9,補正値マスタ!$F$4:$J$4,0))))</f>
        <v>122</v>
      </c>
      <c r="R20" s="81">
        <f>IF(ISBLANK(F20),"-",IF(F20=50,51,(F20+1)*100/INDEX(補正値マスタ!$F$5:$J$39,MATCH($B20,補正値マスタ!$B$5:$B$39,0),MATCH(R$9,補正値マスタ!$F$4:$J$4,0))))</f>
        <v>13.636363636363637</v>
      </c>
      <c r="S20" s="81">
        <f>IF(ISBLANK(G20),"-",IF(G20=99,100,(G20+1)*100/INDEX(補正値マスタ!$F$5:$J$39,MATCH($B20,補正値マスタ!$B$5:$B$39,0),MATCH(S$9,補正値マスタ!$F$4:$J$4,0))))</f>
        <v>14</v>
      </c>
      <c r="T20" s="90">
        <f>IF(ISBLANK(H20),"-",IF(H20=99,100,(H20+1)*100/INDEX(補正値マスタ!$F$5:$J$39,MATCH($B20,補正値マスタ!$B$5:$B$39,0),MATCH(T$9,補正値マスタ!$F$4:$J$4,0))))</f>
        <v>15</v>
      </c>
      <c r="U20" s="2"/>
    </row>
    <row r="21" spans="1:21" x14ac:dyDescent="0.15">
      <c r="A21" s="2"/>
      <c r="B21" s="5" t="s">
        <v>80</v>
      </c>
      <c r="C21" s="17"/>
      <c r="D21" s="83">
        <v>204</v>
      </c>
      <c r="E21" s="83">
        <v>84</v>
      </c>
      <c r="F21" s="83">
        <v>13</v>
      </c>
      <c r="G21" s="83">
        <v>9</v>
      </c>
      <c r="H21" s="83">
        <v>10</v>
      </c>
      <c r="I21" s="86"/>
      <c r="J21" s="87">
        <f>IF(ISBLANK(D21),"-",IF(D21&gt;=999,999,D21)*100/INDEX(補正値マスタ!$F$5:$J$39,MATCH($B21,補正値マスタ!$B$5:$B$39,0),MATCH(J$9,補正値マスタ!$F$4:$J$4,0)))</f>
        <v>255</v>
      </c>
      <c r="K21" s="81">
        <f>IF(ISBLANK(E21),"-",IF(E21&gt;=999,999,E21)*100/INDEX(補正値マスタ!$F$5:$J$39,MATCH($B21,補正値マスタ!$B$5:$B$39,0),MATCH(K$9,補正値マスタ!$F$4:$J$4,0)))</f>
        <v>120</v>
      </c>
      <c r="L21" s="81">
        <f>IF(ISBLANK(F21),"-",IF(F21&gt;=50,50,F21)*100/INDEX(補正値マスタ!$F$5:$J$39,MATCH($B21,補正値マスタ!$B$5:$B$39,0),MATCH(L$9,補正値マスタ!$F$4:$J$4,0)))</f>
        <v>13</v>
      </c>
      <c r="M21" s="81">
        <f>IF(ISBLANK(G21),"-",IF(G21&gt;=99,99,G21)*100/INDEX(補正値マスタ!$F$5:$J$39,MATCH($B21,補正値マスタ!$B$5:$B$39,0),MATCH(M$9,補正値マスタ!$F$4:$J$4,0)))</f>
        <v>12</v>
      </c>
      <c r="N21" s="81">
        <f>IF(ISBLANK(H21),"-",IF(H21&gt;=99,99,H21)*100/INDEX(補正値マスタ!$F$5:$J$39,MATCH($B21,補正値マスタ!$B$5:$B$39,0),MATCH(N$9,補正値マスタ!$F$4:$J$4,0)))</f>
        <v>13.333333333333334</v>
      </c>
      <c r="O21" s="81"/>
      <c r="P21" s="81">
        <f>IF(ISBLANK(D21),"-",IF(D21&gt;=999,1024,(D21+1)*100/INDEX(補正値マスタ!$F$5:$J$39,MATCH($B21,補正値マスタ!$B$5:$B$39,0),MATCH(P$9,補正値マスタ!$F$4:$J$4,0))))</f>
        <v>256.25</v>
      </c>
      <c r="Q21" s="81">
        <f>IF(ISBLANK(E21),"-",IF(E21=999,1024,(E21+1)*100/INDEX(補正値マスタ!$F$5:$J$39,MATCH($B21,補正値マスタ!$B$5:$B$39,0),MATCH(Q$9,補正値マスタ!$F$4:$J$4,0))))</f>
        <v>121.42857142857143</v>
      </c>
      <c r="R21" s="81">
        <f>IF(ISBLANK(F21),"-",IF(F21=50,51,(F21+1)*100/INDEX(補正値マスタ!$F$5:$J$39,MATCH($B21,補正値マスタ!$B$5:$B$39,0),MATCH(R$9,補正値マスタ!$F$4:$J$4,0))))</f>
        <v>14</v>
      </c>
      <c r="S21" s="81">
        <f>IF(ISBLANK(G21),"-",IF(G21=99,100,(G21+1)*100/INDEX(補正値マスタ!$F$5:$J$39,MATCH($B21,補正値マスタ!$B$5:$B$39,0),MATCH(S$9,補正値マスタ!$F$4:$J$4,0))))</f>
        <v>13.333333333333334</v>
      </c>
      <c r="T21" s="90">
        <f>IF(ISBLANK(H21),"-",IF(H21=99,100,(H21+1)*100/INDEX(補正値マスタ!$F$5:$J$39,MATCH($B21,補正値マスタ!$B$5:$B$39,0),MATCH(T$9,補正値マスタ!$F$4:$J$4,0))))</f>
        <v>14.666666666666666</v>
      </c>
      <c r="U21" s="2"/>
    </row>
    <row r="22" spans="1:21" x14ac:dyDescent="0.15">
      <c r="A22" s="2"/>
      <c r="B22" s="5" t="s">
        <v>81</v>
      </c>
      <c r="C22" s="17"/>
      <c r="D22" s="83">
        <v>192</v>
      </c>
      <c r="E22" s="83">
        <v>132</v>
      </c>
      <c r="F22" s="83">
        <v>13</v>
      </c>
      <c r="G22" s="83">
        <v>6</v>
      </c>
      <c r="H22" s="83">
        <v>16</v>
      </c>
      <c r="I22" s="86"/>
      <c r="J22" s="87">
        <f>IF(ISBLANK(D22),"-",IF(D22&gt;=999,999,D22)*100/INDEX(補正値マスタ!$F$5:$J$39,MATCH($B22,補正値マスタ!$B$5:$B$39,0),MATCH(J$9,補正値マスタ!$F$4:$J$4,0)))</f>
        <v>256</v>
      </c>
      <c r="K22" s="81">
        <f>IF(ISBLANK(E22),"-",IF(E22&gt;=999,999,E22)*100/INDEX(補正値マスタ!$F$5:$J$39,MATCH($B22,補正値マスタ!$B$5:$B$39,0),MATCH(K$9,補正値マスタ!$F$4:$J$4,0)))</f>
        <v>120</v>
      </c>
      <c r="L22" s="81">
        <f>IF(ISBLANK(F22),"-",IF(F22&gt;=50,50,F22)*100/INDEX(補正値マスタ!$F$5:$J$39,MATCH($B22,補正値マスタ!$B$5:$B$39,0),MATCH(L$9,補正値マスタ!$F$4:$J$4,0)))</f>
        <v>13</v>
      </c>
      <c r="M22" s="81">
        <f>IF(ISBLANK(G22),"-",IF(G22&gt;=99,99,G22)*100/INDEX(補正値マスタ!$F$5:$J$39,MATCH($B22,補正値マスタ!$B$5:$B$39,0),MATCH(M$9,補正値マスタ!$F$4:$J$4,0)))</f>
        <v>12</v>
      </c>
      <c r="N22" s="81">
        <f>IF(ISBLANK(H22),"-",IF(H22&gt;=99,99,H22)*100/INDEX(補正値マスタ!$F$5:$J$39,MATCH($B22,補正値マスタ!$B$5:$B$39,0),MATCH(N$9,補正値マスタ!$F$4:$J$4,0)))</f>
        <v>13.333333333333334</v>
      </c>
      <c r="O22" s="81"/>
      <c r="P22" s="81">
        <f>IF(ISBLANK(D22),"-",IF(D22&gt;=999,1024,(D22+1)*100/INDEX(補正値マスタ!$F$5:$J$39,MATCH($B22,補正値マスタ!$B$5:$B$39,0),MATCH(P$9,補正値マスタ!$F$4:$J$4,0))))</f>
        <v>257.33333333333331</v>
      </c>
      <c r="Q22" s="81">
        <f>IF(ISBLANK(E22),"-",IF(E22=999,1024,(E22+1)*100/INDEX(補正値マスタ!$F$5:$J$39,MATCH($B22,補正値マスタ!$B$5:$B$39,0),MATCH(Q$9,補正値マスタ!$F$4:$J$4,0))))</f>
        <v>120.90909090909091</v>
      </c>
      <c r="R22" s="81">
        <f>IF(ISBLANK(F22),"-",IF(F22=50,51,(F22+1)*100/INDEX(補正値マスタ!$F$5:$J$39,MATCH($B22,補正値マスタ!$B$5:$B$39,0),MATCH(R$9,補正値マスタ!$F$4:$J$4,0))))</f>
        <v>14</v>
      </c>
      <c r="S22" s="81">
        <f>IF(ISBLANK(G22),"-",IF(G22=99,100,(G22+1)*100/INDEX(補正値マスタ!$F$5:$J$39,MATCH($B22,補正値マスタ!$B$5:$B$39,0),MATCH(S$9,補正値マスタ!$F$4:$J$4,0))))</f>
        <v>14</v>
      </c>
      <c r="T22" s="90">
        <f>IF(ISBLANK(H22),"-",IF(H22=99,100,(H22+1)*100/INDEX(補正値マスタ!$F$5:$J$39,MATCH($B22,補正値マスタ!$B$5:$B$39,0),MATCH(T$9,補正値マスタ!$F$4:$J$4,0))))</f>
        <v>14.166666666666666</v>
      </c>
      <c r="U22" s="2"/>
    </row>
    <row r="23" spans="1:21" x14ac:dyDescent="0.15">
      <c r="A23" s="2"/>
      <c r="B23" s="5" t="s">
        <v>82</v>
      </c>
      <c r="C23" s="17"/>
      <c r="D23" s="83">
        <v>281</v>
      </c>
      <c r="E23" s="83">
        <v>114</v>
      </c>
      <c r="F23" s="83">
        <v>13</v>
      </c>
      <c r="G23" s="83">
        <v>14</v>
      </c>
      <c r="H23" s="83">
        <v>14</v>
      </c>
      <c r="I23" s="86"/>
      <c r="J23" s="87">
        <f>IF(ISBLANK(D23),"-",IF(D23&gt;=999,999,D23)*100/INDEX(補正値マスタ!$F$5:$J$39,MATCH($B23,補正値マスタ!$B$5:$B$39,0),MATCH(J$9,補正値マスタ!$F$4:$J$4,0)))</f>
        <v>255.45454545454547</v>
      </c>
      <c r="K23" s="81">
        <f>IF(ISBLANK(E23),"-",IF(E23&gt;=999,999,E23)*100/INDEX(補正値マスタ!$F$5:$J$39,MATCH($B23,補正値マスタ!$B$5:$B$39,0),MATCH(K$9,補正値マスタ!$F$4:$J$4,0)))</f>
        <v>120</v>
      </c>
      <c r="L23" s="81">
        <f>IF(ISBLANK(F23),"-",IF(F23&gt;=50,50,F23)*100/INDEX(補正値マスタ!$F$5:$J$39,MATCH($B23,補正値マスタ!$B$5:$B$39,0),MATCH(L$9,補正値マスタ!$F$4:$J$4,0)))</f>
        <v>13</v>
      </c>
      <c r="M23" s="81">
        <f>IF(ISBLANK(G23),"-",IF(G23&gt;=99,99,G23)*100/INDEX(補正値マスタ!$F$5:$J$39,MATCH($B23,補正値マスタ!$B$5:$B$39,0),MATCH(M$9,補正値マスタ!$F$4:$J$4,0)))</f>
        <v>12.727272727272727</v>
      </c>
      <c r="N23" s="81">
        <f>IF(ISBLANK(H23),"-",IF(H23&gt;=99,99,H23)*100/INDEX(補正値マスタ!$F$5:$J$39,MATCH($B23,補正値マスタ!$B$5:$B$39,0),MATCH(N$9,補正値マスタ!$F$4:$J$4,0)))</f>
        <v>13.333333333333334</v>
      </c>
      <c r="O23" s="81"/>
      <c r="P23" s="81">
        <f>IF(ISBLANK(D23),"-",IF(D23&gt;=999,1024,(D23+1)*100/INDEX(補正値マスタ!$F$5:$J$39,MATCH($B23,補正値マスタ!$B$5:$B$39,0),MATCH(P$9,補正値マスタ!$F$4:$J$4,0))))</f>
        <v>256.36363636363637</v>
      </c>
      <c r="Q23" s="81">
        <f>IF(ISBLANK(E23),"-",IF(E23=999,1024,(E23+1)*100/INDEX(補正値マスタ!$F$5:$J$39,MATCH($B23,補正値マスタ!$B$5:$B$39,0),MATCH(Q$9,補正値マスタ!$F$4:$J$4,0))))</f>
        <v>121.05263157894737</v>
      </c>
      <c r="R23" s="81">
        <f>IF(ISBLANK(F23),"-",IF(F23=50,51,(F23+1)*100/INDEX(補正値マスタ!$F$5:$J$39,MATCH($B23,補正値マスタ!$B$5:$B$39,0),MATCH(R$9,補正値マスタ!$F$4:$J$4,0))))</f>
        <v>14</v>
      </c>
      <c r="S23" s="81">
        <f>IF(ISBLANK(G23),"-",IF(G23=99,100,(G23+1)*100/INDEX(補正値マスタ!$F$5:$J$39,MATCH($B23,補正値マスタ!$B$5:$B$39,0),MATCH(S$9,補正値マスタ!$F$4:$J$4,0))))</f>
        <v>13.636363636363637</v>
      </c>
      <c r="T23" s="90">
        <f>IF(ISBLANK(H23),"-",IF(H23=99,100,(H23+1)*100/INDEX(補正値マスタ!$F$5:$J$39,MATCH($B23,補正値マスタ!$B$5:$B$39,0),MATCH(T$9,補正値マスタ!$F$4:$J$4,0))))</f>
        <v>14.285714285714286</v>
      </c>
      <c r="U23" s="2"/>
    </row>
    <row r="24" spans="1:21" x14ac:dyDescent="0.15">
      <c r="A24" s="2"/>
      <c r="B24" s="5" t="s">
        <v>83</v>
      </c>
      <c r="C24" s="17"/>
      <c r="D24" s="83">
        <v>307</v>
      </c>
      <c r="E24" s="83">
        <v>60</v>
      </c>
      <c r="F24" s="83">
        <v>13</v>
      </c>
      <c r="G24" s="83">
        <v>15</v>
      </c>
      <c r="H24" s="83">
        <v>6</v>
      </c>
      <c r="I24" s="86"/>
      <c r="J24" s="87">
        <f>IF(ISBLANK(D24),"-",IF(D24&gt;=999,999,D24)*100/INDEX(補正値マスタ!$F$5:$J$39,MATCH($B24,補正値マスタ!$B$5:$B$39,0),MATCH(J$9,補正値マスタ!$F$4:$J$4,0)))</f>
        <v>255.83333333333334</v>
      </c>
      <c r="K24" s="81">
        <f>IF(ISBLANK(E24),"-",IF(E24&gt;=999,999,E24)*100/INDEX(補正値マスタ!$F$5:$J$39,MATCH($B24,補正値マスタ!$B$5:$B$39,0),MATCH(K$9,補正値マスタ!$F$4:$J$4,0)))</f>
        <v>120</v>
      </c>
      <c r="L24" s="81">
        <f>IF(ISBLANK(F24),"-",IF(F24&gt;=50,50,F24)*100/INDEX(補正値マスタ!$F$5:$J$39,MATCH($B24,補正値マスタ!$B$5:$B$39,0),MATCH(L$9,補正値マスタ!$F$4:$J$4,0)))</f>
        <v>13</v>
      </c>
      <c r="M24" s="81">
        <f>IF(ISBLANK(G24),"-",IF(G24&gt;=99,99,G24)*100/INDEX(補正値マスタ!$F$5:$J$39,MATCH($B24,補正値マスタ!$B$5:$B$39,0),MATCH(M$9,補正値マスタ!$F$4:$J$4,0)))</f>
        <v>12.5</v>
      </c>
      <c r="N24" s="81">
        <f>IF(ISBLANK(H24),"-",IF(H24&gt;=99,99,H24)*100/INDEX(補正値マスタ!$F$5:$J$39,MATCH($B24,補正値マスタ!$B$5:$B$39,0),MATCH(N$9,補正値マスタ!$F$4:$J$4,0)))</f>
        <v>12</v>
      </c>
      <c r="O24" s="81"/>
      <c r="P24" s="81">
        <f>IF(ISBLANK(D24),"-",IF(D24&gt;=999,1024,(D24+1)*100/INDEX(補正値マスタ!$F$5:$J$39,MATCH($B24,補正値マスタ!$B$5:$B$39,0),MATCH(P$9,補正値マスタ!$F$4:$J$4,0))))</f>
        <v>256.66666666666669</v>
      </c>
      <c r="Q24" s="81">
        <f>IF(ISBLANK(E24),"-",IF(E24=999,1024,(E24+1)*100/INDEX(補正値マスタ!$F$5:$J$39,MATCH($B24,補正値マスタ!$B$5:$B$39,0),MATCH(Q$9,補正値マスタ!$F$4:$J$4,0))))</f>
        <v>122</v>
      </c>
      <c r="R24" s="81">
        <f>IF(ISBLANK(F24),"-",IF(F24=50,51,(F24+1)*100/INDEX(補正値マスタ!$F$5:$J$39,MATCH($B24,補正値マスタ!$B$5:$B$39,0),MATCH(R$9,補正値マスタ!$F$4:$J$4,0))))</f>
        <v>14</v>
      </c>
      <c r="S24" s="81">
        <f>IF(ISBLANK(G24),"-",IF(G24=99,100,(G24+1)*100/INDEX(補正値マスタ!$F$5:$J$39,MATCH($B24,補正値マスタ!$B$5:$B$39,0),MATCH(S$9,補正値マスタ!$F$4:$J$4,0))))</f>
        <v>13.333333333333334</v>
      </c>
      <c r="T24" s="90">
        <f>IF(ISBLANK(H24),"-",IF(H24=99,100,(H24+1)*100/INDEX(補正値マスタ!$F$5:$J$39,MATCH($B24,補正値マスタ!$B$5:$B$39,0),MATCH(T$9,補正値マスタ!$F$4:$J$4,0))))</f>
        <v>14</v>
      </c>
      <c r="U24" s="2"/>
    </row>
    <row r="25" spans="1:21" x14ac:dyDescent="0.15">
      <c r="A25" s="2"/>
      <c r="B25" s="5" t="s">
        <v>84</v>
      </c>
      <c r="C25" s="17"/>
      <c r="D25" s="83">
        <v>192</v>
      </c>
      <c r="E25" s="83">
        <v>108</v>
      </c>
      <c r="F25" s="83">
        <v>13</v>
      </c>
      <c r="G25" s="83">
        <v>16</v>
      </c>
      <c r="H25" s="83">
        <v>12</v>
      </c>
      <c r="I25" s="86"/>
      <c r="J25" s="87">
        <f>IF(ISBLANK(D25),"-",IF(D25&gt;=999,999,D25)*100/INDEX(補正値マスタ!$F$5:$J$39,MATCH($B25,補正値マスタ!$B$5:$B$39,0),MATCH(J$9,補正値マスタ!$F$4:$J$4,0)))</f>
        <v>256</v>
      </c>
      <c r="K25" s="81">
        <f>IF(ISBLANK(E25),"-",IF(E25&gt;=999,999,E25)*100/INDEX(補正値マスタ!$F$5:$J$39,MATCH($B25,補正値マスタ!$B$5:$B$39,0),MATCH(K$9,補正値マスタ!$F$4:$J$4,0)))</f>
        <v>120</v>
      </c>
      <c r="L25" s="81">
        <f>IF(ISBLANK(F25),"-",IF(F25&gt;=50,50,F25)*100/INDEX(補正値マスタ!$F$5:$J$39,MATCH($B25,補正値マスタ!$B$5:$B$39,0),MATCH(L$9,補正値マスタ!$F$4:$J$4,0)))</f>
        <v>13</v>
      </c>
      <c r="M25" s="81">
        <f>IF(ISBLANK(G25),"-",IF(G25&gt;=99,99,G25)*100/INDEX(補正値マスタ!$F$5:$J$39,MATCH($B25,補正値マスタ!$B$5:$B$39,0),MATCH(M$9,補正値マスタ!$F$4:$J$4,0)))</f>
        <v>12.5</v>
      </c>
      <c r="N25" s="81">
        <f>IF(ISBLANK(H25),"-",IF(H25&gt;=99,99,H25)*100/INDEX(補正値マスタ!$F$5:$J$39,MATCH($B25,補正値マスタ!$B$5:$B$39,0),MATCH(N$9,補正値マスタ!$F$4:$J$4,0)))</f>
        <v>13.333333333333334</v>
      </c>
      <c r="O25" s="81"/>
      <c r="P25" s="81">
        <f>IF(ISBLANK(D25),"-",IF(D25&gt;=999,1024,(D25+1)*100/INDEX(補正値マスタ!$F$5:$J$39,MATCH($B25,補正値マスタ!$B$5:$B$39,0),MATCH(P$9,補正値マスタ!$F$4:$J$4,0))))</f>
        <v>257.33333333333331</v>
      </c>
      <c r="Q25" s="81">
        <f>IF(ISBLANK(E25),"-",IF(E25=999,1024,(E25+1)*100/INDEX(補正値マスタ!$F$5:$J$39,MATCH($B25,補正値マスタ!$B$5:$B$39,0),MATCH(Q$9,補正値マスタ!$F$4:$J$4,0))))</f>
        <v>121.11111111111111</v>
      </c>
      <c r="R25" s="81">
        <f>IF(ISBLANK(F25),"-",IF(F25=50,51,(F25+1)*100/INDEX(補正値マスタ!$F$5:$J$39,MATCH($B25,補正値マスタ!$B$5:$B$39,0),MATCH(R$9,補正値マスタ!$F$4:$J$4,0))))</f>
        <v>14</v>
      </c>
      <c r="S25" s="81">
        <f>IF(ISBLANK(G25),"-",IF(G25=99,100,(G25+1)*100/INDEX(補正値マスタ!$F$5:$J$39,MATCH($B25,補正値マスタ!$B$5:$B$39,0),MATCH(S$9,補正値マスタ!$F$4:$J$4,0))))</f>
        <v>13.28125</v>
      </c>
      <c r="T25" s="90">
        <f>IF(ISBLANK(H25),"-",IF(H25=99,100,(H25+1)*100/INDEX(補正値マスタ!$F$5:$J$39,MATCH($B25,補正値マスタ!$B$5:$B$39,0),MATCH(T$9,補正値マスタ!$F$4:$J$4,0))))</f>
        <v>14.444444444444445</v>
      </c>
      <c r="U25" s="2"/>
    </row>
    <row r="26" spans="1:21" x14ac:dyDescent="0.15">
      <c r="A26" s="2"/>
      <c r="B26" s="5" t="s">
        <v>34</v>
      </c>
      <c r="C26" s="17"/>
      <c r="D26" s="83">
        <v>179</v>
      </c>
      <c r="E26" s="83">
        <v>60</v>
      </c>
      <c r="F26" s="83">
        <v>15</v>
      </c>
      <c r="G26" s="83">
        <v>15</v>
      </c>
      <c r="H26" s="83">
        <v>10</v>
      </c>
      <c r="I26" s="86"/>
      <c r="J26" s="87">
        <f>IF(ISBLANK(D26),"-",IF(D26&gt;=999,999,D26)*100/INDEX(補正値マスタ!$F$5:$J$39,MATCH($B26,補正値マスタ!$B$5:$B$39,0),MATCH(J$9,補正値マスタ!$F$4:$J$4,0)))</f>
        <v>255.71428571428572</v>
      </c>
      <c r="K26" s="81">
        <f>IF(ISBLANK(E26),"-",IF(E26&gt;=999,999,E26)*100/INDEX(補正値マスタ!$F$5:$J$39,MATCH($B26,補正値マスタ!$B$5:$B$39,0),MATCH(K$9,補正値マスタ!$F$4:$J$4,0)))</f>
        <v>120</v>
      </c>
      <c r="L26" s="81">
        <f>IF(ISBLANK(F26),"-",IF(F26&gt;=50,50,F26)*100/INDEX(補正値マスタ!$F$5:$J$39,MATCH($B26,補正値マスタ!$B$5:$B$39,0),MATCH(L$9,補正値マスタ!$F$4:$J$4,0)))</f>
        <v>12.5</v>
      </c>
      <c r="M26" s="81">
        <f>IF(ISBLANK(G26),"-",IF(G26&gt;=99,99,G26)*100/INDEX(補正値マスタ!$F$5:$J$39,MATCH($B26,補正値マスタ!$B$5:$B$39,0),MATCH(M$9,補正値マスタ!$F$4:$J$4,0)))</f>
        <v>12.295081967213115</v>
      </c>
      <c r="N26" s="81">
        <f>IF(ISBLANK(H26),"-",IF(H26&gt;=99,99,H26)*100/INDEX(補正値マスタ!$F$5:$J$39,MATCH($B26,補正値マスタ!$B$5:$B$39,0),MATCH(N$9,補正値マスタ!$F$4:$J$4,0)))</f>
        <v>13.333333333333334</v>
      </c>
      <c r="O26" s="81"/>
      <c r="P26" s="81">
        <f>IF(ISBLANK(D26),"-",IF(D26&gt;=999,1024,(D26+1)*100/INDEX(補正値マスタ!$F$5:$J$39,MATCH($B26,補正値マスタ!$B$5:$B$39,0),MATCH(P$9,補正値マスタ!$F$4:$J$4,0))))</f>
        <v>257.14285714285717</v>
      </c>
      <c r="Q26" s="81">
        <f>IF(ISBLANK(E26),"-",IF(E26=999,1024,(E26+1)*100/INDEX(補正値マスタ!$F$5:$J$39,MATCH($B26,補正値マスタ!$B$5:$B$39,0),MATCH(Q$9,補正値マスタ!$F$4:$J$4,0))))</f>
        <v>122</v>
      </c>
      <c r="R26" s="81">
        <f>IF(ISBLANK(F26),"-",IF(F26=50,51,(F26+1)*100/INDEX(補正値マスタ!$F$5:$J$39,MATCH($B26,補正値マスタ!$B$5:$B$39,0),MATCH(R$9,補正値マスタ!$F$4:$J$4,0))))</f>
        <v>13.333333333333334</v>
      </c>
      <c r="S26" s="81">
        <f>IF(ISBLANK(G26),"-",IF(G26=99,100,(G26+1)*100/INDEX(補正値マスタ!$F$5:$J$39,MATCH($B26,補正値マスタ!$B$5:$B$39,0),MATCH(S$9,補正値マスタ!$F$4:$J$4,0))))</f>
        <v>13.114754098360656</v>
      </c>
      <c r="T26" s="90">
        <f>IF(ISBLANK(H26),"-",IF(H26=99,100,(H26+1)*100/INDEX(補正値マスタ!$F$5:$J$39,MATCH($B26,補正値マスタ!$B$5:$B$39,0),MATCH(T$9,補正値マスタ!$F$4:$J$4,0))))</f>
        <v>14.666666666666666</v>
      </c>
      <c r="U26" s="2"/>
    </row>
    <row r="27" spans="1:21" x14ac:dyDescent="0.15">
      <c r="A27" s="2"/>
      <c r="B27" s="5" t="s">
        <v>85</v>
      </c>
      <c r="C27" s="17"/>
      <c r="D27" s="83">
        <v>166</v>
      </c>
      <c r="E27" s="83">
        <v>96</v>
      </c>
      <c r="F27" s="83">
        <v>6</v>
      </c>
      <c r="G27" s="83">
        <v>6</v>
      </c>
      <c r="H27" s="83">
        <v>9</v>
      </c>
      <c r="I27" s="86"/>
      <c r="J27" s="87">
        <f>IF(ISBLANK(D27),"-",IF(D27&gt;=999,999,D27)*100/INDEX(補正値マスタ!$F$5:$J$39,MATCH($B27,補正値マスタ!$B$5:$B$39,0),MATCH(J$9,補正値マスタ!$F$4:$J$4,0)))</f>
        <v>255.38461538461539</v>
      </c>
      <c r="K27" s="81">
        <f>IF(ISBLANK(E27),"-",IF(E27&gt;=999,999,E27)*100/INDEX(補正値マスタ!$F$5:$J$39,MATCH($B27,補正値マスタ!$B$5:$B$39,0),MATCH(K$9,補正値マスタ!$F$4:$J$4,0)))</f>
        <v>120</v>
      </c>
      <c r="L27" s="81">
        <f>IF(ISBLANK(F27),"-",IF(F27&gt;=50,50,F27)*100/INDEX(補正値マスタ!$F$5:$J$39,MATCH($B27,補正値マスタ!$B$5:$B$39,0),MATCH(L$9,補正値マスタ!$F$4:$J$4,0)))</f>
        <v>12</v>
      </c>
      <c r="M27" s="81">
        <f>IF(ISBLANK(G27),"-",IF(G27&gt;=99,99,G27)*100/INDEX(補正値マスタ!$F$5:$J$39,MATCH($B27,補正値マスタ!$B$5:$B$39,0),MATCH(M$9,補正値マスタ!$F$4:$J$4,0)))</f>
        <v>12</v>
      </c>
      <c r="N27" s="81">
        <f>IF(ISBLANK(H27),"-",IF(H27&gt;=99,99,H27)*100/INDEX(補正値マスタ!$F$5:$J$39,MATCH($B27,補正値マスタ!$B$5:$B$39,0),MATCH(N$9,補正値マスタ!$F$4:$J$4,0)))</f>
        <v>12.857142857142858</v>
      </c>
      <c r="O27" s="81"/>
      <c r="P27" s="81">
        <f>IF(ISBLANK(D27),"-",IF(D27&gt;=999,1024,(D27+1)*100/INDEX(補正値マスタ!$F$5:$J$39,MATCH($B27,補正値マスタ!$B$5:$B$39,0),MATCH(P$9,補正値マスタ!$F$4:$J$4,0))))</f>
        <v>256.92307692307691</v>
      </c>
      <c r="Q27" s="81">
        <f>IF(ISBLANK(E27),"-",IF(E27=999,1024,(E27+1)*100/INDEX(補正値マスタ!$F$5:$J$39,MATCH($B27,補正値マスタ!$B$5:$B$39,0),MATCH(Q$9,補正値マスタ!$F$4:$J$4,0))))</f>
        <v>121.25</v>
      </c>
      <c r="R27" s="81">
        <f>IF(ISBLANK(F27),"-",IF(F27=50,51,(F27+1)*100/INDEX(補正値マスタ!$F$5:$J$39,MATCH($B27,補正値マスタ!$B$5:$B$39,0),MATCH(R$9,補正値マスタ!$F$4:$J$4,0))))</f>
        <v>14</v>
      </c>
      <c r="S27" s="81">
        <f>IF(ISBLANK(G27),"-",IF(G27=99,100,(G27+1)*100/INDEX(補正値マスタ!$F$5:$J$39,MATCH($B27,補正値マスタ!$B$5:$B$39,0),MATCH(S$9,補正値マスタ!$F$4:$J$4,0))))</f>
        <v>14</v>
      </c>
      <c r="T27" s="90">
        <f>IF(ISBLANK(H27),"-",IF(H27=99,100,(H27+1)*100/INDEX(補正値マスタ!$F$5:$J$39,MATCH($B27,補正値マスタ!$B$5:$B$39,0),MATCH(T$9,補正値マスタ!$F$4:$J$4,0))))</f>
        <v>14.285714285714286</v>
      </c>
      <c r="U27" s="2"/>
    </row>
    <row r="28" spans="1:21" x14ac:dyDescent="0.15">
      <c r="A28" s="2"/>
      <c r="B28" s="5" t="s">
        <v>86</v>
      </c>
      <c r="C28" s="17"/>
      <c r="D28" s="83"/>
      <c r="E28" s="83"/>
      <c r="F28" s="83"/>
      <c r="G28" s="83"/>
      <c r="H28" s="83"/>
      <c r="I28" s="86"/>
      <c r="J28" s="87" t="str">
        <f>IF(ISBLANK(D28),"-",IF(D28&gt;=999,999,D28)*100/INDEX(補正値マスタ!$F$5:$J$39,MATCH($B28,補正値マスタ!$B$5:$B$39,0),MATCH(J$9,補正値マスタ!$F$4:$J$4,0)))</f>
        <v>-</v>
      </c>
      <c r="K28" s="81" t="str">
        <f>IF(ISBLANK(E28),"-",IF(E28&gt;=999,999,E28)*100/INDEX(補正値マスタ!$F$5:$J$39,MATCH($B28,補正値マスタ!$B$5:$B$39,0),MATCH(K$9,補正値マスタ!$F$4:$J$4,0)))</f>
        <v>-</v>
      </c>
      <c r="L28" s="81" t="str">
        <f>IF(ISBLANK(F28),"-",IF(F28&gt;=50,50,F28)*100/INDEX(補正値マスタ!$F$5:$J$39,MATCH($B28,補正値マスタ!$B$5:$B$39,0),MATCH(L$9,補正値マスタ!$F$4:$J$4,0)))</f>
        <v>-</v>
      </c>
      <c r="M28" s="81" t="str">
        <f>IF(ISBLANK(G28),"-",IF(G28&gt;=99,99,G28)*100/INDEX(補正値マスタ!$F$5:$J$39,MATCH($B28,補正値マスタ!$B$5:$B$39,0),MATCH(M$9,補正値マスタ!$F$4:$J$4,0)))</f>
        <v>-</v>
      </c>
      <c r="N28" s="81" t="str">
        <f>IF(ISBLANK(H28),"-",IF(H28&gt;=99,99,H28)*100/INDEX(補正値マスタ!$F$5:$J$39,MATCH($B28,補正値マスタ!$B$5:$B$39,0),MATCH(N$9,補正値マスタ!$F$4:$J$4,0)))</f>
        <v>-</v>
      </c>
      <c r="O28" s="81"/>
      <c r="P28" s="81" t="str">
        <f>IF(ISBLANK(D28),"-",IF(D28&gt;=999,1024,(D28+1)*100/INDEX(補正値マスタ!$F$5:$J$39,MATCH($B28,補正値マスタ!$B$5:$B$39,0),MATCH(P$9,補正値マスタ!$F$4:$J$4,0))))</f>
        <v>-</v>
      </c>
      <c r="Q28" s="81" t="str">
        <f>IF(ISBLANK(E28),"-",IF(E28=999,1024,(E28+1)*100/INDEX(補正値マスタ!$F$5:$J$39,MATCH($B28,補正値マスタ!$B$5:$B$39,0),MATCH(Q$9,補正値マスタ!$F$4:$J$4,0))))</f>
        <v>-</v>
      </c>
      <c r="R28" s="81" t="str">
        <f>IF(ISBLANK(F28),"-",IF(F28=50,51,(F28+1)*100/INDEX(補正値マスタ!$F$5:$J$39,MATCH($B28,補正値マスタ!$B$5:$B$39,0),MATCH(R$9,補正値マスタ!$F$4:$J$4,0))))</f>
        <v>-</v>
      </c>
      <c r="S28" s="81" t="str">
        <f>IF(ISBLANK(G28),"-",IF(G28=99,100,(G28+1)*100/INDEX(補正値マスタ!$F$5:$J$39,MATCH($B28,補正値マスタ!$B$5:$B$39,0),MATCH(S$9,補正値マスタ!$F$4:$J$4,0))))</f>
        <v>-</v>
      </c>
      <c r="T28" s="90" t="str">
        <f>IF(ISBLANK(H28),"-",IF(H28=99,100,(H28+1)*100/INDEX(補正値マスタ!$F$5:$J$39,MATCH($B28,補正値マスタ!$B$5:$B$39,0),MATCH(T$9,補正値マスタ!$F$4:$J$4,0))))</f>
        <v>-</v>
      </c>
      <c r="U28" s="2"/>
    </row>
    <row r="29" spans="1:21" x14ac:dyDescent="0.15">
      <c r="A29" s="2"/>
      <c r="B29" s="5" t="s">
        <v>87</v>
      </c>
      <c r="C29" s="17"/>
      <c r="D29" s="83">
        <v>153</v>
      </c>
      <c r="E29" s="83">
        <v>60</v>
      </c>
      <c r="F29" s="83">
        <v>13</v>
      </c>
      <c r="G29" s="83">
        <v>14</v>
      </c>
      <c r="H29" s="83">
        <v>12</v>
      </c>
      <c r="I29" s="86"/>
      <c r="J29" s="87">
        <f>IF(ISBLANK(D29),"-",IF(D29&gt;=999,999,D29)*100/INDEX(補正値マスタ!$F$5:$J$39,MATCH($B29,補正値マスタ!$B$5:$B$39,0),MATCH(J$9,補正値マスタ!$F$4:$J$4,0)))</f>
        <v>255</v>
      </c>
      <c r="K29" s="81">
        <f>IF(ISBLANK(E29),"-",IF(E29&gt;=999,999,E29)*100/INDEX(補正値マスタ!$F$5:$J$39,MATCH($B29,補正値マスタ!$B$5:$B$39,0),MATCH(K$9,補正値マスタ!$F$4:$J$4,0)))</f>
        <v>120</v>
      </c>
      <c r="L29" s="81">
        <f>IF(ISBLANK(F29),"-",IF(F29&gt;=50,50,F29)*100/INDEX(補正値マスタ!$F$5:$J$39,MATCH($B29,補正値マスタ!$B$5:$B$39,0),MATCH(L$9,補正値マスタ!$F$4:$J$4,0)))</f>
        <v>13</v>
      </c>
      <c r="M29" s="81">
        <f>IF(ISBLANK(G29),"-",IF(G29&gt;=99,99,G29)*100/INDEX(補正値マスタ!$F$5:$J$39,MATCH($B29,補正値マスタ!$B$5:$B$39,0),MATCH(M$9,補正値マスタ!$F$4:$J$4,0)))</f>
        <v>12.727272727272727</v>
      </c>
      <c r="N29" s="81">
        <f>IF(ISBLANK(H29),"-",IF(H29&gt;=99,99,H29)*100/INDEX(補正値マスタ!$F$5:$J$39,MATCH($B29,補正値マスタ!$B$5:$B$39,0),MATCH(N$9,補正値マスタ!$F$4:$J$4,0)))</f>
        <v>12.631578947368421</v>
      </c>
      <c r="O29" s="81"/>
      <c r="P29" s="81">
        <f>IF(ISBLANK(D29),"-",IF(D29&gt;=999,1024,(D29+1)*100/INDEX(補正値マスタ!$F$5:$J$39,MATCH($B29,補正値マスタ!$B$5:$B$39,0),MATCH(P$9,補正値マスタ!$F$4:$J$4,0))))</f>
        <v>256.66666666666669</v>
      </c>
      <c r="Q29" s="81">
        <f>IF(ISBLANK(E29),"-",IF(E29=999,1024,(E29+1)*100/INDEX(補正値マスタ!$F$5:$J$39,MATCH($B29,補正値マスタ!$B$5:$B$39,0),MATCH(Q$9,補正値マスタ!$F$4:$J$4,0))))</f>
        <v>122</v>
      </c>
      <c r="R29" s="81">
        <f>IF(ISBLANK(F29),"-",IF(F29=50,51,(F29+1)*100/INDEX(補正値マスタ!$F$5:$J$39,MATCH($B29,補正値マスタ!$B$5:$B$39,0),MATCH(R$9,補正値マスタ!$F$4:$J$4,0))))</f>
        <v>14</v>
      </c>
      <c r="S29" s="81">
        <f>IF(ISBLANK(G29),"-",IF(G29=99,100,(G29+1)*100/INDEX(補正値マスタ!$F$5:$J$39,MATCH($B29,補正値マスタ!$B$5:$B$39,0),MATCH(S$9,補正値マスタ!$F$4:$J$4,0))))</f>
        <v>13.636363636363637</v>
      </c>
      <c r="T29" s="90">
        <f>IF(ISBLANK(H29),"-",IF(H29=99,100,(H29+1)*100/INDEX(補正値マスタ!$F$5:$J$39,MATCH($B29,補正値マスタ!$B$5:$B$39,0),MATCH(T$9,補正値マスタ!$F$4:$J$4,0))))</f>
        <v>13.684210526315789</v>
      </c>
      <c r="U29" s="2"/>
    </row>
    <row r="30" spans="1:21" x14ac:dyDescent="0.15">
      <c r="A30" s="2"/>
      <c r="B30" s="5" t="s">
        <v>88</v>
      </c>
      <c r="C30" s="17"/>
      <c r="D30" s="83">
        <v>358</v>
      </c>
      <c r="E30" s="83">
        <v>60</v>
      </c>
      <c r="F30" s="83">
        <v>15</v>
      </c>
      <c r="G30" s="83">
        <v>15</v>
      </c>
      <c r="H30" s="83">
        <v>15</v>
      </c>
      <c r="I30" s="86"/>
      <c r="J30" s="87">
        <f>IF(ISBLANK(D30),"-",IF(D30&gt;=999,999,D30)*100/INDEX(補正値マスタ!$F$5:$J$39,MATCH($B30,補正値マスタ!$B$5:$B$39,0),MATCH(J$9,補正値マスタ!$F$4:$J$4,0)))</f>
        <v>255.71428571428572</v>
      </c>
      <c r="K30" s="81">
        <f>IF(ISBLANK(E30),"-",IF(E30&gt;=999,999,E30)*100/INDEX(補正値マスタ!$F$5:$J$39,MATCH($B30,補正値マスタ!$B$5:$B$39,0),MATCH(K$9,補正値マスタ!$F$4:$J$4,0)))</f>
        <v>120</v>
      </c>
      <c r="L30" s="81">
        <f>IF(ISBLANK(F30),"-",IF(F30&gt;=50,50,F30)*100/INDEX(補正値マスタ!$F$5:$J$39,MATCH($B30,補正値マスタ!$B$5:$B$39,0),MATCH(L$9,補正値マスタ!$F$4:$J$4,0)))</f>
        <v>12.5</v>
      </c>
      <c r="M30" s="81">
        <f>IF(ISBLANK(G30),"-",IF(G30&gt;=99,99,G30)*100/INDEX(補正値マスタ!$F$5:$J$39,MATCH($B30,補正値マスタ!$B$5:$B$39,0),MATCH(M$9,補正値マスタ!$F$4:$J$4,0)))</f>
        <v>12.5</v>
      </c>
      <c r="N30" s="81">
        <f>IF(ISBLANK(H30),"-",IF(H30&gt;=99,99,H30)*100/INDEX(補正値マスタ!$F$5:$J$39,MATCH($B30,補正値マスタ!$B$5:$B$39,0),MATCH(N$9,補正値マスタ!$F$4:$J$4,0)))</f>
        <v>13.043478260869565</v>
      </c>
      <c r="O30" s="81"/>
      <c r="P30" s="81">
        <f>IF(ISBLANK(D30),"-",IF(D30&gt;=999,1024,(D30+1)*100/INDEX(補正値マスタ!$F$5:$J$39,MATCH($B30,補正値マスタ!$B$5:$B$39,0),MATCH(P$9,補正値マスタ!$F$4:$J$4,0))))</f>
        <v>256.42857142857144</v>
      </c>
      <c r="Q30" s="81">
        <f>IF(ISBLANK(E30),"-",IF(E30=999,1024,(E30+1)*100/INDEX(補正値マスタ!$F$5:$J$39,MATCH($B30,補正値マスタ!$B$5:$B$39,0),MATCH(Q$9,補正値マスタ!$F$4:$J$4,0))))</f>
        <v>122</v>
      </c>
      <c r="R30" s="81">
        <f>IF(ISBLANK(F30),"-",IF(F30=50,51,(F30+1)*100/INDEX(補正値マスタ!$F$5:$J$39,MATCH($B30,補正値マスタ!$B$5:$B$39,0),MATCH(R$9,補正値マスタ!$F$4:$J$4,0))))</f>
        <v>13.333333333333334</v>
      </c>
      <c r="S30" s="81">
        <f>IF(ISBLANK(G30),"-",IF(G30=99,100,(G30+1)*100/INDEX(補正値マスタ!$F$5:$J$39,MATCH($B30,補正値マスタ!$B$5:$B$39,0),MATCH(S$9,補正値マスタ!$F$4:$J$4,0))))</f>
        <v>13.333333333333334</v>
      </c>
      <c r="T30" s="90">
        <f>IF(ISBLANK(H30),"-",IF(H30=99,100,(H30+1)*100/INDEX(補正値マスタ!$F$5:$J$39,MATCH($B30,補正値マスタ!$B$5:$B$39,0),MATCH(T$9,補正値マスタ!$F$4:$J$4,0))))</f>
        <v>13.913043478260869</v>
      </c>
      <c r="U30" s="2"/>
    </row>
    <row r="31" spans="1:21" x14ac:dyDescent="0.15">
      <c r="A31" s="2"/>
      <c r="B31" s="5" t="s">
        <v>89</v>
      </c>
      <c r="C31" s="17"/>
      <c r="D31" s="83">
        <v>204</v>
      </c>
      <c r="E31" s="83">
        <v>108</v>
      </c>
      <c r="F31" s="83">
        <v>13</v>
      </c>
      <c r="G31" s="83">
        <v>18</v>
      </c>
      <c r="H31" s="83">
        <v>10</v>
      </c>
      <c r="I31" s="86"/>
      <c r="J31" s="87">
        <f>IF(ISBLANK(D31),"-",IF(D31&gt;=999,999,D31)*100/INDEX(補正値マスタ!$F$5:$J$39,MATCH($B31,補正値マスタ!$B$5:$B$39,0),MATCH(J$9,補正値マスタ!$F$4:$J$4,0)))</f>
        <v>255</v>
      </c>
      <c r="K31" s="81">
        <f>IF(ISBLANK(E31),"-",IF(E31&gt;=999,999,E31)*100/INDEX(補正値マスタ!$F$5:$J$39,MATCH($B31,補正値マスタ!$B$5:$B$39,0),MATCH(K$9,補正値マスタ!$F$4:$J$4,0)))</f>
        <v>120</v>
      </c>
      <c r="L31" s="81">
        <f>IF(ISBLANK(F31),"-",IF(F31&gt;=50,50,F31)*100/INDEX(補正値マスタ!$F$5:$J$39,MATCH($B31,補正値マスタ!$B$5:$B$39,0),MATCH(L$9,補正値マスタ!$F$4:$J$4,0)))</f>
        <v>13</v>
      </c>
      <c r="M31" s="81">
        <f>IF(ISBLANK(G31),"-",IF(G31&gt;=99,99,G31)*100/INDEX(補正値マスタ!$F$5:$J$39,MATCH($B31,補正値マスタ!$B$5:$B$39,0),MATCH(M$9,補正値マスタ!$F$4:$J$4,0)))</f>
        <v>12.857142857142858</v>
      </c>
      <c r="N31" s="81">
        <f>IF(ISBLANK(H31),"-",IF(H31&gt;=99,99,H31)*100/INDEX(補正値マスタ!$F$5:$J$39,MATCH($B31,補正値マスタ!$B$5:$B$39,0),MATCH(N$9,補正値マスタ!$F$4:$J$4,0)))</f>
        <v>12.5</v>
      </c>
      <c r="O31" s="81"/>
      <c r="P31" s="81">
        <f>IF(ISBLANK(D31),"-",IF(D31&gt;=999,1024,(D31+1)*100/INDEX(補正値マスタ!$F$5:$J$39,MATCH($B31,補正値マスタ!$B$5:$B$39,0),MATCH(P$9,補正値マスタ!$F$4:$J$4,0))))</f>
        <v>256.25</v>
      </c>
      <c r="Q31" s="81">
        <f>IF(ISBLANK(E31),"-",IF(E31=999,1024,(E31+1)*100/INDEX(補正値マスタ!$F$5:$J$39,MATCH($B31,補正値マスタ!$B$5:$B$39,0),MATCH(Q$9,補正値マスタ!$F$4:$J$4,0))))</f>
        <v>121.11111111111111</v>
      </c>
      <c r="R31" s="81">
        <f>IF(ISBLANK(F31),"-",IF(F31=50,51,(F31+1)*100/INDEX(補正値マスタ!$F$5:$J$39,MATCH($B31,補正値マスタ!$B$5:$B$39,0),MATCH(R$9,補正値マスタ!$F$4:$J$4,0))))</f>
        <v>14</v>
      </c>
      <c r="S31" s="81">
        <f>IF(ISBLANK(G31),"-",IF(G31=99,100,(G31+1)*100/INDEX(補正値マスタ!$F$5:$J$39,MATCH($B31,補正値マスタ!$B$5:$B$39,0),MATCH(S$9,補正値マスタ!$F$4:$J$4,0))))</f>
        <v>13.571428571428571</v>
      </c>
      <c r="T31" s="90">
        <f>IF(ISBLANK(H31),"-",IF(H31=99,100,(H31+1)*100/INDEX(補正値マスタ!$F$5:$J$39,MATCH($B31,補正値マスタ!$B$5:$B$39,0),MATCH(T$9,補正値マスタ!$F$4:$J$4,0))))</f>
        <v>13.75</v>
      </c>
      <c r="U31" s="2"/>
    </row>
    <row r="32" spans="1:21" x14ac:dyDescent="0.15">
      <c r="A32" s="2"/>
      <c r="B32" s="5" t="s">
        <v>90</v>
      </c>
      <c r="C32" s="17"/>
      <c r="D32" s="83"/>
      <c r="E32" s="83"/>
      <c r="F32" s="83"/>
      <c r="G32" s="83"/>
      <c r="H32" s="83"/>
      <c r="I32" s="86"/>
      <c r="J32" s="87" t="str">
        <f>IF(ISBLANK(D32),"-",IF(D32&gt;=999,999,D32)*100/INDEX(補正値マスタ!$F$5:$J$39,MATCH($B32,補正値マスタ!$B$5:$B$39,0),MATCH(J$9,補正値マスタ!$F$4:$J$4,0)))</f>
        <v>-</v>
      </c>
      <c r="K32" s="81" t="str">
        <f>IF(ISBLANK(E32),"-",IF(E32&gt;=999,999,E32)*100/INDEX(補正値マスタ!$F$5:$J$39,MATCH($B32,補正値マスタ!$B$5:$B$39,0),MATCH(K$9,補正値マスタ!$F$4:$J$4,0)))</f>
        <v>-</v>
      </c>
      <c r="L32" s="81" t="str">
        <f>IF(ISBLANK(F32),"-",IF(F32&gt;=50,50,F32)*100/INDEX(補正値マスタ!$F$5:$J$39,MATCH($B32,補正値マスタ!$B$5:$B$39,0),MATCH(L$9,補正値マスタ!$F$4:$J$4,0)))</f>
        <v>-</v>
      </c>
      <c r="M32" s="81" t="str">
        <f>IF(ISBLANK(G32),"-",IF(G32&gt;=99,99,G32)*100/INDEX(補正値マスタ!$F$5:$J$39,MATCH($B32,補正値マスタ!$B$5:$B$39,0),MATCH(M$9,補正値マスタ!$F$4:$J$4,0)))</f>
        <v>-</v>
      </c>
      <c r="N32" s="81" t="str">
        <f>IF(ISBLANK(H32),"-",IF(H32&gt;=99,99,H32)*100/INDEX(補正値マスタ!$F$5:$J$39,MATCH($B32,補正値マスタ!$B$5:$B$39,0),MATCH(N$9,補正値マスタ!$F$4:$J$4,0)))</f>
        <v>-</v>
      </c>
      <c r="O32" s="81"/>
      <c r="P32" s="81" t="str">
        <f>IF(ISBLANK(D32),"-",IF(D32&gt;=999,1024,(D32+1)*100/INDEX(補正値マスタ!$F$5:$J$39,MATCH($B32,補正値マスタ!$B$5:$B$39,0),MATCH(P$9,補正値マスタ!$F$4:$J$4,0))))</f>
        <v>-</v>
      </c>
      <c r="Q32" s="81" t="str">
        <f>IF(ISBLANK(E32),"-",IF(E32=999,1024,(E32+1)*100/INDEX(補正値マスタ!$F$5:$J$39,MATCH($B32,補正値マスタ!$B$5:$B$39,0),MATCH(Q$9,補正値マスタ!$F$4:$J$4,0))))</f>
        <v>-</v>
      </c>
      <c r="R32" s="81" t="str">
        <f>IF(ISBLANK(F32),"-",IF(F32=50,51,(F32+1)*100/INDEX(補正値マスタ!$F$5:$J$39,MATCH($B32,補正値マスタ!$B$5:$B$39,0),MATCH(R$9,補正値マスタ!$F$4:$J$4,0))))</f>
        <v>-</v>
      </c>
      <c r="S32" s="81" t="str">
        <f>IF(ISBLANK(G32),"-",IF(G32=99,100,(G32+1)*100/INDEX(補正値マスタ!$F$5:$J$39,MATCH($B32,補正値マスタ!$B$5:$B$39,0),MATCH(S$9,補正値マスタ!$F$4:$J$4,0))))</f>
        <v>-</v>
      </c>
      <c r="T32" s="90" t="str">
        <f>IF(ISBLANK(H32),"-",IF(H32=99,100,(H32+1)*100/INDEX(補正値マスタ!$F$5:$J$39,MATCH($B32,補正値マスタ!$B$5:$B$39,0),MATCH(T$9,補正値マスタ!$F$4:$J$4,0))))</f>
        <v>-</v>
      </c>
      <c r="U32" s="2"/>
    </row>
    <row r="33" spans="1:21" x14ac:dyDescent="0.15">
      <c r="A33" s="2"/>
      <c r="B33" s="5" t="s">
        <v>91</v>
      </c>
      <c r="C33" s="17"/>
      <c r="D33" s="83">
        <v>384</v>
      </c>
      <c r="E33" s="83">
        <v>168</v>
      </c>
      <c r="F33" s="83">
        <v>15</v>
      </c>
      <c r="G33" s="83">
        <v>16</v>
      </c>
      <c r="H33" s="83">
        <v>16</v>
      </c>
      <c r="I33" s="86"/>
      <c r="J33" s="87">
        <f>IF(ISBLANK(D33),"-",IF(D33&gt;=999,999,D33)*100/INDEX(補正値マスタ!$F$5:$J$39,MATCH($B33,補正値マスタ!$B$5:$B$39,0),MATCH(J$9,補正値マスタ!$F$4:$J$4,0)))</f>
        <v>256</v>
      </c>
      <c r="K33" s="81">
        <f>IF(ISBLANK(E33),"-",IF(E33&gt;=999,999,E33)*100/INDEX(補正値マスタ!$F$5:$J$39,MATCH($B33,補正値マスタ!$B$5:$B$39,0),MATCH(K$9,補正値マスタ!$F$4:$J$4,0)))</f>
        <v>120</v>
      </c>
      <c r="L33" s="81">
        <f>IF(ISBLANK(F33),"-",IF(F33&gt;=50,50,F33)*100/INDEX(補正値マスタ!$F$5:$J$39,MATCH($B33,補正値マスタ!$B$5:$B$39,0),MATCH(L$9,補正値マスタ!$F$4:$J$4,0)))</f>
        <v>12.5</v>
      </c>
      <c r="M33" s="81">
        <f>IF(ISBLANK(G33),"-",IF(G33&gt;=99,99,G33)*100/INDEX(補正値マスタ!$F$5:$J$39,MATCH($B33,補正値マスタ!$B$5:$B$39,0),MATCH(M$9,補正値マスタ!$F$4:$J$4,0)))</f>
        <v>12.307692307692308</v>
      </c>
      <c r="N33" s="81">
        <f>IF(ISBLANK(H33),"-",IF(H33&gt;=99,99,H33)*100/INDEX(補正値マスタ!$F$5:$J$39,MATCH($B33,補正値マスタ!$B$5:$B$39,0),MATCH(N$9,補正値マスタ!$F$4:$J$4,0)))</f>
        <v>13.333333333333334</v>
      </c>
      <c r="O33" s="81"/>
      <c r="P33" s="81">
        <f>IF(ISBLANK(D33),"-",IF(D33&gt;=999,1024,(D33+1)*100/INDEX(補正値マスタ!$F$5:$J$39,MATCH($B33,補正値マスタ!$B$5:$B$39,0),MATCH(P$9,補正値マスタ!$F$4:$J$4,0))))</f>
        <v>256.66666666666669</v>
      </c>
      <c r="Q33" s="81">
        <f>IF(ISBLANK(E33),"-",IF(E33=999,1024,(E33+1)*100/INDEX(補正値マスタ!$F$5:$J$39,MATCH($B33,補正値マスタ!$B$5:$B$39,0),MATCH(Q$9,補正値マスタ!$F$4:$J$4,0))))</f>
        <v>120.71428571428571</v>
      </c>
      <c r="R33" s="81">
        <f>IF(ISBLANK(F33),"-",IF(F33=50,51,(F33+1)*100/INDEX(補正値マスタ!$F$5:$J$39,MATCH($B33,補正値マスタ!$B$5:$B$39,0),MATCH(R$9,補正値マスタ!$F$4:$J$4,0))))</f>
        <v>13.333333333333334</v>
      </c>
      <c r="S33" s="81">
        <f>IF(ISBLANK(G33),"-",IF(G33=99,100,(G33+1)*100/INDEX(補正値マスタ!$F$5:$J$39,MATCH($B33,補正値マスタ!$B$5:$B$39,0),MATCH(S$9,補正値マスタ!$F$4:$J$4,0))))</f>
        <v>13.076923076923077</v>
      </c>
      <c r="T33" s="90">
        <f>IF(ISBLANK(H33),"-",IF(H33=99,100,(H33+1)*100/INDEX(補正値マスタ!$F$5:$J$39,MATCH($B33,補正値マスタ!$B$5:$B$39,0),MATCH(T$9,補正値マスタ!$F$4:$J$4,0))))</f>
        <v>14.166666666666666</v>
      </c>
      <c r="U33" s="2"/>
    </row>
    <row r="34" spans="1:21" x14ac:dyDescent="0.15">
      <c r="A34" s="2"/>
      <c r="B34" s="5" t="s">
        <v>92</v>
      </c>
      <c r="C34" s="17"/>
      <c r="D34" s="83"/>
      <c r="E34" s="83"/>
      <c r="F34" s="83"/>
      <c r="G34" s="83"/>
      <c r="H34" s="83"/>
      <c r="I34" s="86"/>
      <c r="J34" s="87" t="str">
        <f>IF(ISBLANK(D34),"-",IF(D34&gt;=999,999,D34)*100/INDEX(補正値マスタ!$F$5:$J$39,MATCH($B34,補正値マスタ!$B$5:$B$39,0),MATCH(J$9,補正値マスタ!$F$4:$J$4,0)))</f>
        <v>-</v>
      </c>
      <c r="K34" s="81" t="str">
        <f>IF(ISBLANK(E34),"-",IF(E34&gt;=999,999,E34)*100/INDEX(補正値マスタ!$F$5:$J$39,MATCH($B34,補正値マスタ!$B$5:$B$39,0),MATCH(K$9,補正値マスタ!$F$4:$J$4,0)))</f>
        <v>-</v>
      </c>
      <c r="L34" s="81" t="str">
        <f>IF(ISBLANK(F34),"-",IF(F34&gt;=50,50,F34)*100/INDEX(補正値マスタ!$F$5:$J$39,MATCH($B34,補正値マスタ!$B$5:$B$39,0),MATCH(L$9,補正値マスタ!$F$4:$J$4,0)))</f>
        <v>-</v>
      </c>
      <c r="M34" s="81" t="str">
        <f>IF(ISBLANK(G34),"-",IF(G34&gt;=99,99,G34)*100/INDEX(補正値マスタ!$F$5:$J$39,MATCH($B34,補正値マスタ!$B$5:$B$39,0),MATCH(M$9,補正値マスタ!$F$4:$J$4,0)))</f>
        <v>-</v>
      </c>
      <c r="N34" s="81" t="str">
        <f>IF(ISBLANK(H34),"-",IF(H34&gt;=99,99,H34)*100/INDEX(補正値マスタ!$F$5:$J$39,MATCH($B34,補正値マスタ!$B$5:$B$39,0),MATCH(N$9,補正値マスタ!$F$4:$J$4,0)))</f>
        <v>-</v>
      </c>
      <c r="O34" s="81"/>
      <c r="P34" s="81" t="str">
        <f>IF(ISBLANK(D34),"-",IF(D34&gt;=999,1024,(D34+1)*100/INDEX(補正値マスタ!$F$5:$J$39,MATCH($B34,補正値マスタ!$B$5:$B$39,0),MATCH(P$9,補正値マスタ!$F$4:$J$4,0))))</f>
        <v>-</v>
      </c>
      <c r="Q34" s="81" t="str">
        <f>IF(ISBLANK(E34),"-",IF(E34=999,1024,(E34+1)*100/INDEX(補正値マスタ!$F$5:$J$39,MATCH($B34,補正値マスタ!$B$5:$B$39,0),MATCH(Q$9,補正値マスタ!$F$4:$J$4,0))))</f>
        <v>-</v>
      </c>
      <c r="R34" s="81" t="str">
        <f>IF(ISBLANK(F34),"-",IF(F34=50,51,(F34+1)*100/INDEX(補正値マスタ!$F$5:$J$39,MATCH($B34,補正値マスタ!$B$5:$B$39,0),MATCH(R$9,補正値マスタ!$F$4:$J$4,0))))</f>
        <v>-</v>
      </c>
      <c r="S34" s="81" t="str">
        <f>IF(ISBLANK(G34),"-",IF(G34=99,100,(G34+1)*100/INDEX(補正値マスタ!$F$5:$J$39,MATCH($B34,補正値マスタ!$B$5:$B$39,0),MATCH(S$9,補正値マスタ!$F$4:$J$4,0))))</f>
        <v>-</v>
      </c>
      <c r="T34" s="90" t="str">
        <f>IF(ISBLANK(H34),"-",IF(H34=99,100,(H34+1)*100/INDEX(補正値マスタ!$F$5:$J$39,MATCH($B34,補正値マスタ!$B$5:$B$39,0),MATCH(T$9,補正値マスタ!$F$4:$J$4,0))))</f>
        <v>-</v>
      </c>
      <c r="U34" s="2"/>
    </row>
    <row r="35" spans="1:21" x14ac:dyDescent="0.15">
      <c r="A35" s="2"/>
      <c r="B35" s="5" t="s">
        <v>93</v>
      </c>
      <c r="C35" s="17"/>
      <c r="D35" s="83"/>
      <c r="E35" s="83"/>
      <c r="F35" s="83"/>
      <c r="G35" s="83"/>
      <c r="H35" s="83"/>
      <c r="I35" s="86"/>
      <c r="J35" s="87" t="str">
        <f>IF(ISBLANK(D35),"-",IF(D35&gt;=999,999,D35)*100/INDEX(補正値マスタ!$F$5:$J$39,MATCH($B35,補正値マスタ!$B$5:$B$39,0),MATCH(J$9,補正値マスタ!$F$4:$J$4,0)))</f>
        <v>-</v>
      </c>
      <c r="K35" s="81" t="str">
        <f>IF(ISBLANK(E35),"-",IF(E35&gt;=999,999,E35)*100/INDEX(補正値マスタ!$F$5:$J$39,MATCH($B35,補正値マスタ!$B$5:$B$39,0),MATCH(K$9,補正値マスタ!$F$4:$J$4,0)))</f>
        <v>-</v>
      </c>
      <c r="L35" s="81" t="str">
        <f>IF(ISBLANK(F35),"-",IF(F35&gt;=50,50,F35)*100/INDEX(補正値マスタ!$F$5:$J$39,MATCH($B35,補正値マスタ!$B$5:$B$39,0),MATCH(L$9,補正値マスタ!$F$4:$J$4,0)))</f>
        <v>-</v>
      </c>
      <c r="M35" s="81" t="str">
        <f>IF(ISBLANK(G35),"-",IF(G35&gt;=99,99,G35)*100/INDEX(補正値マスタ!$F$5:$J$39,MATCH($B35,補正値マスタ!$B$5:$B$39,0),MATCH(M$9,補正値マスタ!$F$4:$J$4,0)))</f>
        <v>-</v>
      </c>
      <c r="N35" s="81" t="str">
        <f>IF(ISBLANK(H35),"-",IF(H35&gt;=99,99,H35)*100/INDEX(補正値マスタ!$F$5:$J$39,MATCH($B35,補正値マスタ!$B$5:$B$39,0),MATCH(N$9,補正値マスタ!$F$4:$J$4,0)))</f>
        <v>-</v>
      </c>
      <c r="O35" s="81"/>
      <c r="P35" s="81" t="str">
        <f>IF(ISBLANK(D35),"-",IF(D35&gt;=999,1024,(D35+1)*100/INDEX(補正値マスタ!$F$5:$J$39,MATCH($B35,補正値マスタ!$B$5:$B$39,0),MATCH(P$9,補正値マスタ!$F$4:$J$4,0))))</f>
        <v>-</v>
      </c>
      <c r="Q35" s="81" t="str">
        <f>IF(ISBLANK(E35),"-",IF(E35=999,1024,(E35+1)*100/INDEX(補正値マスタ!$F$5:$J$39,MATCH($B35,補正値マスタ!$B$5:$B$39,0),MATCH(Q$9,補正値マスタ!$F$4:$J$4,0))))</f>
        <v>-</v>
      </c>
      <c r="R35" s="81" t="str">
        <f>IF(ISBLANK(F35),"-",IF(F35=50,51,(F35+1)*100/INDEX(補正値マスタ!$F$5:$J$39,MATCH($B35,補正値マスタ!$B$5:$B$39,0),MATCH(R$9,補正値マスタ!$F$4:$J$4,0))))</f>
        <v>-</v>
      </c>
      <c r="S35" s="81" t="str">
        <f>IF(ISBLANK(G35),"-",IF(G35=99,100,(G35+1)*100/INDEX(補正値マスタ!$F$5:$J$39,MATCH($B35,補正値マスタ!$B$5:$B$39,0),MATCH(S$9,補正値マスタ!$F$4:$J$4,0))))</f>
        <v>-</v>
      </c>
      <c r="T35" s="90" t="str">
        <f>IF(ISBLANK(H35),"-",IF(H35=99,100,(H35+1)*100/INDEX(補正値マスタ!$F$5:$J$39,MATCH($B35,補正値マスタ!$B$5:$B$39,0),MATCH(T$9,補正値マスタ!$F$4:$J$4,0))))</f>
        <v>-</v>
      </c>
      <c r="U35" s="2"/>
    </row>
    <row r="36" spans="1:21" x14ac:dyDescent="0.15">
      <c r="A36" s="2"/>
      <c r="B36" s="5" t="s">
        <v>94</v>
      </c>
      <c r="C36" s="17"/>
      <c r="D36" s="83"/>
      <c r="E36" s="83"/>
      <c r="F36" s="83"/>
      <c r="G36" s="83"/>
      <c r="H36" s="83"/>
      <c r="I36" s="86"/>
      <c r="J36" s="87" t="str">
        <f>IF(ISBLANK(D36),"-",IF(D36&gt;=999,999,D36)*100/INDEX(補正値マスタ!$F$5:$J$39,MATCH($B36,補正値マスタ!$B$5:$B$39,0),MATCH(J$9,補正値マスタ!$F$4:$J$4,0)))</f>
        <v>-</v>
      </c>
      <c r="K36" s="81" t="str">
        <f>IF(ISBLANK(E36),"-",IF(E36&gt;=999,999,E36)*100/INDEX(補正値マスタ!$F$5:$J$39,MATCH($B36,補正値マスタ!$B$5:$B$39,0),MATCH(K$9,補正値マスタ!$F$4:$J$4,0)))</f>
        <v>-</v>
      </c>
      <c r="L36" s="81" t="str">
        <f>IF(ISBLANK(F36),"-",IF(F36&gt;=50,50,F36)*100/INDEX(補正値マスタ!$F$5:$J$39,MATCH($B36,補正値マスタ!$B$5:$B$39,0),MATCH(L$9,補正値マスタ!$F$4:$J$4,0)))</f>
        <v>-</v>
      </c>
      <c r="M36" s="81" t="str">
        <f>IF(ISBLANK(G36),"-",IF(G36&gt;=99,99,G36)*100/INDEX(補正値マスタ!$F$5:$J$39,MATCH($B36,補正値マスタ!$B$5:$B$39,0),MATCH(M$9,補正値マスタ!$F$4:$J$4,0)))</f>
        <v>-</v>
      </c>
      <c r="N36" s="81" t="str">
        <f>IF(ISBLANK(H36),"-",IF(H36&gt;=99,99,H36)*100/INDEX(補正値マスタ!$F$5:$J$39,MATCH($B36,補正値マスタ!$B$5:$B$39,0),MATCH(N$9,補正値マスタ!$F$4:$J$4,0)))</f>
        <v>-</v>
      </c>
      <c r="O36" s="81"/>
      <c r="P36" s="81" t="str">
        <f>IF(ISBLANK(D36),"-",IF(D36&gt;=999,1024,(D36+1)*100/INDEX(補正値マスタ!$F$5:$J$39,MATCH($B36,補正値マスタ!$B$5:$B$39,0),MATCH(P$9,補正値マスタ!$F$4:$J$4,0))))</f>
        <v>-</v>
      </c>
      <c r="Q36" s="81" t="str">
        <f>IF(ISBLANK(E36),"-",IF(E36=999,1024,(E36+1)*100/INDEX(補正値マスタ!$F$5:$J$39,MATCH($B36,補正値マスタ!$B$5:$B$39,0),MATCH(Q$9,補正値マスタ!$F$4:$J$4,0))))</f>
        <v>-</v>
      </c>
      <c r="R36" s="81" t="str">
        <f>IF(ISBLANK(F36),"-",IF(F36=50,51,(F36+1)*100/INDEX(補正値マスタ!$F$5:$J$39,MATCH($B36,補正値マスタ!$B$5:$B$39,0),MATCH(R$9,補正値マスタ!$F$4:$J$4,0))))</f>
        <v>-</v>
      </c>
      <c r="S36" s="81" t="str">
        <f>IF(ISBLANK(G36),"-",IF(G36=99,100,(G36+1)*100/INDEX(補正値マスタ!$F$5:$J$39,MATCH($B36,補正値マスタ!$B$5:$B$39,0),MATCH(S$9,補正値マスタ!$F$4:$J$4,0))))</f>
        <v>-</v>
      </c>
      <c r="T36" s="90" t="str">
        <f>IF(ISBLANK(H36),"-",IF(H36=99,100,(H36+1)*100/INDEX(補正値マスタ!$F$5:$J$39,MATCH($B36,補正値マスタ!$B$5:$B$39,0),MATCH(T$9,補正値マスタ!$F$4:$J$4,0))))</f>
        <v>-</v>
      </c>
      <c r="U36" s="2"/>
    </row>
    <row r="37" spans="1:21" x14ac:dyDescent="0.15">
      <c r="A37" s="2"/>
      <c r="B37" s="5" t="s">
        <v>95</v>
      </c>
      <c r="C37" s="17"/>
      <c r="D37" s="83"/>
      <c r="E37" s="83"/>
      <c r="F37" s="83"/>
      <c r="G37" s="83"/>
      <c r="H37" s="83"/>
      <c r="I37" s="86"/>
      <c r="J37" s="87" t="str">
        <f>IF(ISBLANK(D37),"-",IF(D37&gt;=999,999,D37)*100/INDEX(補正値マスタ!$F$5:$J$39,MATCH($B37,補正値マスタ!$B$5:$B$39,0),MATCH(J$9,補正値マスタ!$F$4:$J$4,0)))</f>
        <v>-</v>
      </c>
      <c r="K37" s="81" t="str">
        <f>IF(ISBLANK(E37),"-",IF(E37&gt;=999,999,E37)*100/INDEX(補正値マスタ!$F$5:$J$39,MATCH($B37,補正値マスタ!$B$5:$B$39,0),MATCH(K$9,補正値マスタ!$F$4:$J$4,0)))</f>
        <v>-</v>
      </c>
      <c r="L37" s="81" t="str">
        <f>IF(ISBLANK(F37),"-",IF(F37&gt;=50,50,F37)*100/INDEX(補正値マスタ!$F$5:$J$39,MATCH($B37,補正値マスタ!$B$5:$B$39,0),MATCH(L$9,補正値マスタ!$F$4:$J$4,0)))</f>
        <v>-</v>
      </c>
      <c r="M37" s="81" t="str">
        <f>IF(ISBLANK(G37),"-",IF(G37&gt;=99,99,G37)*100/INDEX(補正値マスタ!$F$5:$J$39,MATCH($B37,補正値マスタ!$B$5:$B$39,0),MATCH(M$9,補正値マスタ!$F$4:$J$4,0)))</f>
        <v>-</v>
      </c>
      <c r="N37" s="81" t="str">
        <f>IF(ISBLANK(H37),"-",IF(H37&gt;=99,99,H37)*100/INDEX(補正値マスタ!$F$5:$J$39,MATCH($B37,補正値マスタ!$B$5:$B$39,0),MATCH(N$9,補正値マスタ!$F$4:$J$4,0)))</f>
        <v>-</v>
      </c>
      <c r="O37" s="81"/>
      <c r="P37" s="81" t="str">
        <f>IF(ISBLANK(D37),"-",IF(D37&gt;=999,1024,(D37+1)*100/INDEX(補正値マスタ!$F$5:$J$39,MATCH($B37,補正値マスタ!$B$5:$B$39,0),MATCH(P$9,補正値マスタ!$F$4:$J$4,0))))</f>
        <v>-</v>
      </c>
      <c r="Q37" s="81" t="str">
        <f>IF(ISBLANK(E37),"-",IF(E37=999,1024,(E37+1)*100/INDEX(補正値マスタ!$F$5:$J$39,MATCH($B37,補正値マスタ!$B$5:$B$39,0),MATCH(Q$9,補正値マスタ!$F$4:$J$4,0))))</f>
        <v>-</v>
      </c>
      <c r="R37" s="81" t="str">
        <f>IF(ISBLANK(F37),"-",IF(F37=50,51,(F37+1)*100/INDEX(補正値マスタ!$F$5:$J$39,MATCH($B37,補正値マスタ!$B$5:$B$39,0),MATCH(R$9,補正値マスタ!$F$4:$J$4,0))))</f>
        <v>-</v>
      </c>
      <c r="S37" s="81" t="str">
        <f>IF(ISBLANK(G37),"-",IF(G37=99,100,(G37+1)*100/INDEX(補正値マスタ!$F$5:$J$39,MATCH($B37,補正値マスタ!$B$5:$B$39,0),MATCH(S$9,補正値マスタ!$F$4:$J$4,0))))</f>
        <v>-</v>
      </c>
      <c r="T37" s="90" t="str">
        <f>IF(ISBLANK(H37),"-",IF(H37=99,100,(H37+1)*100/INDEX(補正値マスタ!$F$5:$J$39,MATCH($B37,補正値マスタ!$B$5:$B$39,0),MATCH(T$9,補正値マスタ!$F$4:$J$4,0))))</f>
        <v>-</v>
      </c>
      <c r="U37" s="2"/>
    </row>
    <row r="38" spans="1:21" x14ac:dyDescent="0.15">
      <c r="A38" s="2"/>
      <c r="B38" s="5" t="s">
        <v>96</v>
      </c>
      <c r="C38" s="17"/>
      <c r="D38" s="83"/>
      <c r="E38" s="83"/>
      <c r="F38" s="83"/>
      <c r="G38" s="83"/>
      <c r="H38" s="83"/>
      <c r="I38" s="86"/>
      <c r="J38" s="87" t="str">
        <f>IF(ISBLANK(D38),"-",IF(D38&gt;=999,999,D38)*100/INDEX(補正値マスタ!$F$5:$J$39,MATCH($B38,補正値マスタ!$B$5:$B$39,0),MATCH(J$9,補正値マスタ!$F$4:$J$4,0)))</f>
        <v>-</v>
      </c>
      <c r="K38" s="81" t="str">
        <f>IF(ISBLANK(E38),"-",IF(E38&gt;=999,999,E38)*100/INDEX(補正値マスタ!$F$5:$J$39,MATCH($B38,補正値マスタ!$B$5:$B$39,0),MATCH(K$9,補正値マスタ!$F$4:$J$4,0)))</f>
        <v>-</v>
      </c>
      <c r="L38" s="81" t="str">
        <f>IF(ISBLANK(F38),"-",IF(F38&gt;=50,50,F38)*100/INDEX(補正値マスタ!$F$5:$J$39,MATCH($B38,補正値マスタ!$B$5:$B$39,0),MATCH(L$9,補正値マスタ!$F$4:$J$4,0)))</f>
        <v>-</v>
      </c>
      <c r="M38" s="81" t="str">
        <f>IF(ISBLANK(G38),"-",IF(G38&gt;=99,99,G38)*100/INDEX(補正値マスタ!$F$5:$J$39,MATCH($B38,補正値マスタ!$B$5:$B$39,0),MATCH(M$9,補正値マスタ!$F$4:$J$4,0)))</f>
        <v>-</v>
      </c>
      <c r="N38" s="81" t="str">
        <f>IF(ISBLANK(H38),"-",IF(H38&gt;=99,99,H38)*100/INDEX(補正値マスタ!$F$5:$J$39,MATCH($B38,補正値マスタ!$B$5:$B$39,0),MATCH(N$9,補正値マスタ!$F$4:$J$4,0)))</f>
        <v>-</v>
      </c>
      <c r="O38" s="81"/>
      <c r="P38" s="81" t="str">
        <f>IF(ISBLANK(D38),"-",IF(D38&gt;=999,1024,(D38+1)*100/INDEX(補正値マスタ!$F$5:$J$39,MATCH($B38,補正値マスタ!$B$5:$B$39,0),MATCH(P$9,補正値マスタ!$F$4:$J$4,0))))</f>
        <v>-</v>
      </c>
      <c r="Q38" s="81" t="str">
        <f>IF(ISBLANK(E38),"-",IF(E38=999,1024,(E38+1)*100/INDEX(補正値マスタ!$F$5:$J$39,MATCH($B38,補正値マスタ!$B$5:$B$39,0),MATCH(Q$9,補正値マスタ!$F$4:$J$4,0))))</f>
        <v>-</v>
      </c>
      <c r="R38" s="81" t="str">
        <f>IF(ISBLANK(F38),"-",IF(F38=50,51,(F38+1)*100/INDEX(補正値マスタ!$F$5:$J$39,MATCH($B38,補正値マスタ!$B$5:$B$39,0),MATCH(R$9,補正値マスタ!$F$4:$J$4,0))))</f>
        <v>-</v>
      </c>
      <c r="S38" s="81" t="str">
        <f>IF(ISBLANK(G38),"-",IF(G38=99,100,(G38+1)*100/INDEX(補正値マスタ!$F$5:$J$39,MATCH($B38,補正値マスタ!$B$5:$B$39,0),MATCH(S$9,補正値マスタ!$F$4:$J$4,0))))</f>
        <v>-</v>
      </c>
      <c r="T38" s="90" t="str">
        <f>IF(ISBLANK(H38),"-",IF(H38=99,100,(H38+1)*100/INDEX(補正値マスタ!$F$5:$J$39,MATCH($B38,補正値マスタ!$B$5:$B$39,0),MATCH(T$9,補正値マスタ!$F$4:$J$4,0))))</f>
        <v>-</v>
      </c>
      <c r="U38" s="2"/>
    </row>
    <row r="39" spans="1:21" x14ac:dyDescent="0.15">
      <c r="A39" s="2"/>
      <c r="B39" s="5" t="s">
        <v>97</v>
      </c>
      <c r="C39" s="17"/>
      <c r="D39" s="83"/>
      <c r="E39" s="83"/>
      <c r="F39" s="83"/>
      <c r="G39" s="83"/>
      <c r="H39" s="83"/>
      <c r="I39" s="86"/>
      <c r="J39" s="87" t="str">
        <f>IF(ISBLANK(D39),"-",IF(D39&gt;=999,999,D39)*100/INDEX(補正値マスタ!$F$5:$J$39,MATCH($B39,補正値マスタ!$B$5:$B$39,0),MATCH(J$9,補正値マスタ!$F$4:$J$4,0)))</f>
        <v>-</v>
      </c>
      <c r="K39" s="81" t="str">
        <f>IF(ISBLANK(E39),"-",IF(E39&gt;=999,999,E39)*100/INDEX(補正値マスタ!$F$5:$J$39,MATCH($B39,補正値マスタ!$B$5:$B$39,0),MATCH(K$9,補正値マスタ!$F$4:$J$4,0)))</f>
        <v>-</v>
      </c>
      <c r="L39" s="81" t="str">
        <f>IF(ISBLANK(F39),"-",IF(F39&gt;=50,50,F39)*100/INDEX(補正値マスタ!$F$5:$J$39,MATCH($B39,補正値マスタ!$B$5:$B$39,0),MATCH(L$9,補正値マスタ!$F$4:$J$4,0)))</f>
        <v>-</v>
      </c>
      <c r="M39" s="81" t="str">
        <f>IF(ISBLANK(G39),"-",IF(G39&gt;=99,99,G39)*100/INDEX(補正値マスタ!$F$5:$J$39,MATCH($B39,補正値マスタ!$B$5:$B$39,0),MATCH(M$9,補正値マスタ!$F$4:$J$4,0)))</f>
        <v>-</v>
      </c>
      <c r="N39" s="81" t="str">
        <f>IF(ISBLANK(H39),"-",IF(H39&gt;=99,99,H39)*100/INDEX(補正値マスタ!$F$5:$J$39,MATCH($B39,補正値マスタ!$B$5:$B$39,0),MATCH(N$9,補正値マスタ!$F$4:$J$4,0)))</f>
        <v>-</v>
      </c>
      <c r="O39" s="81"/>
      <c r="P39" s="81" t="str">
        <f>IF(ISBLANK(D39),"-",IF(D39&gt;=999,1024,(D39+1)*100/INDEX(補正値マスタ!$F$5:$J$39,MATCH($B39,補正値マスタ!$B$5:$B$39,0),MATCH(P$9,補正値マスタ!$F$4:$J$4,0))))</f>
        <v>-</v>
      </c>
      <c r="Q39" s="81" t="str">
        <f>IF(ISBLANK(E39),"-",IF(E39=999,1024,(E39+1)*100/INDEX(補正値マスタ!$F$5:$J$39,MATCH($B39,補正値マスタ!$B$5:$B$39,0),MATCH(Q$9,補正値マスタ!$F$4:$J$4,0))))</f>
        <v>-</v>
      </c>
      <c r="R39" s="81" t="str">
        <f>IF(ISBLANK(F39),"-",IF(F39=50,51,(F39+1)*100/INDEX(補正値マスタ!$F$5:$J$39,MATCH($B39,補正値マスタ!$B$5:$B$39,0),MATCH(R$9,補正値マスタ!$F$4:$J$4,0))))</f>
        <v>-</v>
      </c>
      <c r="S39" s="81" t="str">
        <f>IF(ISBLANK(G39),"-",IF(G39=99,100,(G39+1)*100/INDEX(補正値マスタ!$F$5:$J$39,MATCH($B39,補正値マスタ!$B$5:$B$39,0),MATCH(S$9,補正値マスタ!$F$4:$J$4,0))))</f>
        <v>-</v>
      </c>
      <c r="T39" s="90" t="str">
        <f>IF(ISBLANK(H39),"-",IF(H39=99,100,(H39+1)*100/INDEX(補正値マスタ!$F$5:$J$39,MATCH($B39,補正値マスタ!$B$5:$B$39,0),MATCH(T$9,補正値マスタ!$F$4:$J$4,0))))</f>
        <v>-</v>
      </c>
      <c r="U39" s="2"/>
    </row>
    <row r="40" spans="1:21" x14ac:dyDescent="0.15">
      <c r="A40" s="2"/>
      <c r="B40" s="5" t="s">
        <v>98</v>
      </c>
      <c r="C40" s="17"/>
      <c r="D40" s="83"/>
      <c r="E40" s="83"/>
      <c r="F40" s="83"/>
      <c r="G40" s="83"/>
      <c r="H40" s="83"/>
      <c r="I40" s="86"/>
      <c r="J40" s="87" t="str">
        <f>IF(ISBLANK(D40),"-",IF(D40&gt;=999,999,D40)*100/INDEX(補正値マスタ!$F$5:$J$39,MATCH($B40,補正値マスタ!$B$5:$B$39,0),MATCH(J$9,補正値マスタ!$F$4:$J$4,0)))</f>
        <v>-</v>
      </c>
      <c r="K40" s="81" t="str">
        <f>IF(ISBLANK(E40),"-",IF(E40&gt;=999,999,E40)*100/INDEX(補正値マスタ!$F$5:$J$39,MATCH($B40,補正値マスタ!$B$5:$B$39,0),MATCH(K$9,補正値マスタ!$F$4:$J$4,0)))</f>
        <v>-</v>
      </c>
      <c r="L40" s="81" t="str">
        <f>IF(ISBLANK(F40),"-",IF(F40&gt;=50,50,F40)*100/INDEX(補正値マスタ!$F$5:$J$39,MATCH($B40,補正値マスタ!$B$5:$B$39,0),MATCH(L$9,補正値マスタ!$F$4:$J$4,0)))</f>
        <v>-</v>
      </c>
      <c r="M40" s="81" t="str">
        <f>IF(ISBLANK(G40),"-",IF(G40&gt;=99,99,G40)*100/INDEX(補正値マスタ!$F$5:$J$39,MATCH($B40,補正値マスタ!$B$5:$B$39,0),MATCH(M$9,補正値マスタ!$F$4:$J$4,0)))</f>
        <v>-</v>
      </c>
      <c r="N40" s="81" t="str">
        <f>IF(ISBLANK(H40),"-",IF(H40&gt;=99,99,H40)*100/INDEX(補正値マスタ!$F$5:$J$39,MATCH($B40,補正値マスタ!$B$5:$B$39,0),MATCH(N$9,補正値マスタ!$F$4:$J$4,0)))</f>
        <v>-</v>
      </c>
      <c r="O40" s="81"/>
      <c r="P40" s="81" t="str">
        <f>IF(ISBLANK(D40),"-",IF(D40&gt;=999,1024,(D40+1)*100/INDEX(補正値マスタ!$F$5:$J$39,MATCH($B40,補正値マスタ!$B$5:$B$39,0),MATCH(P$9,補正値マスタ!$F$4:$J$4,0))))</f>
        <v>-</v>
      </c>
      <c r="Q40" s="81" t="str">
        <f>IF(ISBLANK(E40),"-",IF(E40=999,1024,(E40+1)*100/INDEX(補正値マスタ!$F$5:$J$39,MATCH($B40,補正値マスタ!$B$5:$B$39,0),MATCH(Q$9,補正値マスタ!$F$4:$J$4,0))))</f>
        <v>-</v>
      </c>
      <c r="R40" s="81" t="str">
        <f>IF(ISBLANK(F40),"-",IF(F40=50,51,(F40+1)*100/INDEX(補正値マスタ!$F$5:$J$39,MATCH($B40,補正値マスタ!$B$5:$B$39,0),MATCH(R$9,補正値マスタ!$F$4:$J$4,0))))</f>
        <v>-</v>
      </c>
      <c r="S40" s="81" t="str">
        <f>IF(ISBLANK(G40),"-",IF(G40=99,100,(G40+1)*100/INDEX(補正値マスタ!$F$5:$J$39,MATCH($B40,補正値マスタ!$B$5:$B$39,0),MATCH(S$9,補正値マスタ!$F$4:$J$4,0))))</f>
        <v>-</v>
      </c>
      <c r="T40" s="90" t="str">
        <f>IF(ISBLANK(H40),"-",IF(H40=99,100,(H40+1)*100/INDEX(補正値マスタ!$F$5:$J$39,MATCH($B40,補正値マスタ!$B$5:$B$39,0),MATCH(T$9,補正値マスタ!$F$4:$J$4,0))))</f>
        <v>-</v>
      </c>
      <c r="U40" s="2"/>
    </row>
    <row r="41" spans="1:21" x14ac:dyDescent="0.15">
      <c r="A41" s="2"/>
      <c r="B41" s="5" t="s">
        <v>99</v>
      </c>
      <c r="C41" s="17"/>
      <c r="D41" s="83"/>
      <c r="E41" s="83"/>
      <c r="F41" s="83"/>
      <c r="G41" s="83"/>
      <c r="H41" s="83"/>
      <c r="I41" s="86"/>
      <c r="J41" s="87" t="str">
        <f>IF(ISBLANK(D41),"-",IF(D41&gt;=999,999,D41)*100/INDEX(補正値マスタ!$F$5:$J$39,MATCH($B41,補正値マスタ!$B$5:$B$39,0),MATCH(J$9,補正値マスタ!$F$4:$J$4,0)))</f>
        <v>-</v>
      </c>
      <c r="K41" s="81" t="str">
        <f>IF(ISBLANK(E41),"-",IF(E41&gt;=999,999,E41)*100/INDEX(補正値マスタ!$F$5:$J$39,MATCH($B41,補正値マスタ!$B$5:$B$39,0),MATCH(K$9,補正値マスタ!$F$4:$J$4,0)))</f>
        <v>-</v>
      </c>
      <c r="L41" s="81" t="str">
        <f>IF(ISBLANK(F41),"-",IF(F41&gt;=50,50,F41)*100/INDEX(補正値マスタ!$F$5:$J$39,MATCH($B41,補正値マスタ!$B$5:$B$39,0),MATCH(L$9,補正値マスタ!$F$4:$J$4,0)))</f>
        <v>-</v>
      </c>
      <c r="M41" s="81" t="str">
        <f>IF(ISBLANK(G41),"-",IF(G41&gt;=99,99,G41)*100/INDEX(補正値マスタ!$F$5:$J$39,MATCH($B41,補正値マスタ!$B$5:$B$39,0),MATCH(M$9,補正値マスタ!$F$4:$J$4,0)))</f>
        <v>-</v>
      </c>
      <c r="N41" s="81" t="str">
        <f>IF(ISBLANK(H41),"-",IF(H41&gt;=99,99,H41)*100/INDEX(補正値マスタ!$F$5:$J$39,MATCH($B41,補正値マスタ!$B$5:$B$39,0),MATCH(N$9,補正値マスタ!$F$4:$J$4,0)))</f>
        <v>-</v>
      </c>
      <c r="O41" s="81"/>
      <c r="P41" s="81" t="str">
        <f>IF(ISBLANK(D41),"-",IF(D41&gt;=999,1024,(D41+1)*100/INDEX(補正値マスタ!$F$5:$J$39,MATCH($B41,補正値マスタ!$B$5:$B$39,0),MATCH(P$9,補正値マスタ!$F$4:$J$4,0))))</f>
        <v>-</v>
      </c>
      <c r="Q41" s="81" t="str">
        <f>IF(ISBLANK(E41),"-",IF(E41=999,1024,(E41+1)*100/INDEX(補正値マスタ!$F$5:$J$39,MATCH($B41,補正値マスタ!$B$5:$B$39,0),MATCH(Q$9,補正値マスタ!$F$4:$J$4,0))))</f>
        <v>-</v>
      </c>
      <c r="R41" s="81" t="str">
        <f>IF(ISBLANK(F41),"-",IF(F41=50,51,(F41+1)*100/INDEX(補正値マスタ!$F$5:$J$39,MATCH($B41,補正値マスタ!$B$5:$B$39,0),MATCH(R$9,補正値マスタ!$F$4:$J$4,0))))</f>
        <v>-</v>
      </c>
      <c r="S41" s="81" t="str">
        <f>IF(ISBLANK(G41),"-",IF(G41=99,100,(G41+1)*100/INDEX(補正値マスタ!$F$5:$J$39,MATCH($B41,補正値マスタ!$B$5:$B$39,0),MATCH(S$9,補正値マスタ!$F$4:$J$4,0))))</f>
        <v>-</v>
      </c>
      <c r="T41" s="90" t="str">
        <f>IF(ISBLANK(H41),"-",IF(H41=99,100,(H41+1)*100/INDEX(補正値マスタ!$F$5:$J$39,MATCH($B41,補正値マスタ!$B$5:$B$39,0),MATCH(T$9,補正値マスタ!$F$4:$J$4,0))))</f>
        <v>-</v>
      </c>
      <c r="U41" s="2"/>
    </row>
    <row r="42" spans="1:21" x14ac:dyDescent="0.15">
      <c r="A42" s="2"/>
      <c r="B42" s="5" t="s">
        <v>100</v>
      </c>
      <c r="C42" s="17"/>
      <c r="D42" s="83"/>
      <c r="E42" s="83"/>
      <c r="F42" s="83"/>
      <c r="G42" s="83"/>
      <c r="H42" s="83"/>
      <c r="I42" s="86"/>
      <c r="J42" s="87" t="str">
        <f>IF(ISBLANK(D42),"-",IF(D42&gt;=999,999,D42)*100/INDEX(補正値マスタ!$F$5:$J$39,MATCH($B42,補正値マスタ!$B$5:$B$39,0),MATCH(J$9,補正値マスタ!$F$4:$J$4,0)))</f>
        <v>-</v>
      </c>
      <c r="K42" s="81" t="str">
        <f>IF(ISBLANK(E42),"-",IF(E42&gt;=999,999,E42)*100/INDEX(補正値マスタ!$F$5:$J$39,MATCH($B42,補正値マスタ!$B$5:$B$39,0),MATCH(K$9,補正値マスタ!$F$4:$J$4,0)))</f>
        <v>-</v>
      </c>
      <c r="L42" s="81" t="str">
        <f>IF(ISBLANK(F42),"-",IF(F42&gt;=50,50,F42)*100/INDEX(補正値マスタ!$F$5:$J$39,MATCH($B42,補正値マスタ!$B$5:$B$39,0),MATCH(L$9,補正値マスタ!$F$4:$J$4,0)))</f>
        <v>-</v>
      </c>
      <c r="M42" s="81" t="str">
        <f>IF(ISBLANK(G42),"-",IF(G42&gt;=99,99,G42)*100/INDEX(補正値マスタ!$F$5:$J$39,MATCH($B42,補正値マスタ!$B$5:$B$39,0),MATCH(M$9,補正値マスタ!$F$4:$J$4,0)))</f>
        <v>-</v>
      </c>
      <c r="N42" s="81" t="str">
        <f>IF(ISBLANK(H42),"-",IF(H42&gt;=99,99,H42)*100/INDEX(補正値マスタ!$F$5:$J$39,MATCH($B42,補正値マスタ!$B$5:$B$39,0),MATCH(N$9,補正値マスタ!$F$4:$J$4,0)))</f>
        <v>-</v>
      </c>
      <c r="O42" s="81"/>
      <c r="P42" s="81" t="str">
        <f>IF(ISBLANK(D42),"-",IF(D42&gt;=999,1024,(D42+1)*100/INDEX(補正値マスタ!$F$5:$J$39,MATCH($B42,補正値マスタ!$B$5:$B$39,0),MATCH(P$9,補正値マスタ!$F$4:$J$4,0))))</f>
        <v>-</v>
      </c>
      <c r="Q42" s="81" t="str">
        <f>IF(ISBLANK(E42),"-",IF(E42=999,1024,(E42+1)*100/INDEX(補正値マスタ!$F$5:$J$39,MATCH($B42,補正値マスタ!$B$5:$B$39,0),MATCH(Q$9,補正値マスタ!$F$4:$J$4,0))))</f>
        <v>-</v>
      </c>
      <c r="R42" s="81" t="str">
        <f>IF(ISBLANK(F42),"-",IF(F42=50,51,(F42+1)*100/INDEX(補正値マスタ!$F$5:$J$39,MATCH($B42,補正値マスタ!$B$5:$B$39,0),MATCH(R$9,補正値マスタ!$F$4:$J$4,0))))</f>
        <v>-</v>
      </c>
      <c r="S42" s="81" t="str">
        <f>IF(ISBLANK(G42),"-",IF(G42=99,100,(G42+1)*100/INDEX(補正値マスタ!$F$5:$J$39,MATCH($B42,補正値マスタ!$B$5:$B$39,0),MATCH(S$9,補正値マスタ!$F$4:$J$4,0))))</f>
        <v>-</v>
      </c>
      <c r="T42" s="90" t="str">
        <f>IF(ISBLANK(H42),"-",IF(H42=99,100,(H42+1)*100/INDEX(補正値マスタ!$F$5:$J$39,MATCH($B42,補正値マスタ!$B$5:$B$39,0),MATCH(T$9,補正値マスタ!$F$4:$J$4,0))))</f>
        <v>-</v>
      </c>
      <c r="U42" s="2"/>
    </row>
    <row r="43" spans="1:21" x14ac:dyDescent="0.15">
      <c r="A43" s="2"/>
      <c r="B43" s="5" t="s">
        <v>101</v>
      </c>
      <c r="C43" s="17"/>
      <c r="D43" s="83"/>
      <c r="E43" s="83"/>
      <c r="F43" s="83"/>
      <c r="G43" s="83"/>
      <c r="H43" s="83"/>
      <c r="I43" s="86"/>
      <c r="J43" s="87" t="str">
        <f>IF(ISBLANK(D43),"-",IF(D43&gt;=999,999,D43)*100/INDEX(補正値マスタ!$F$5:$J$39,MATCH($B43,補正値マスタ!$B$5:$B$39,0),MATCH(J$9,補正値マスタ!$F$4:$J$4,0)))</f>
        <v>-</v>
      </c>
      <c r="K43" s="81" t="str">
        <f>IF(ISBLANK(E43),"-",IF(E43&gt;=999,999,E43)*100/INDEX(補正値マスタ!$F$5:$J$39,MATCH($B43,補正値マスタ!$B$5:$B$39,0),MATCH(K$9,補正値マスタ!$F$4:$J$4,0)))</f>
        <v>-</v>
      </c>
      <c r="L43" s="81" t="str">
        <f>IF(ISBLANK(F43),"-",IF(F43&gt;=50,50,F43)*100/INDEX(補正値マスタ!$F$5:$J$39,MATCH($B43,補正値マスタ!$B$5:$B$39,0),MATCH(L$9,補正値マスタ!$F$4:$J$4,0)))</f>
        <v>-</v>
      </c>
      <c r="M43" s="81" t="str">
        <f>IF(ISBLANK(G43),"-",IF(G43&gt;=99,99,G43)*100/INDEX(補正値マスタ!$F$5:$J$39,MATCH($B43,補正値マスタ!$B$5:$B$39,0),MATCH(M$9,補正値マスタ!$F$4:$J$4,0)))</f>
        <v>-</v>
      </c>
      <c r="N43" s="81" t="str">
        <f>IF(ISBLANK(H43),"-",IF(H43&gt;=99,99,H43)*100/INDEX(補正値マスタ!$F$5:$J$39,MATCH($B43,補正値マスタ!$B$5:$B$39,0),MATCH(N$9,補正値マスタ!$F$4:$J$4,0)))</f>
        <v>-</v>
      </c>
      <c r="O43" s="81"/>
      <c r="P43" s="81" t="str">
        <f>IF(ISBLANK(D43),"-",IF(D43&gt;=999,1024,(D43+1)*100/INDEX(補正値マスタ!$F$5:$J$39,MATCH($B43,補正値マスタ!$B$5:$B$39,0),MATCH(P$9,補正値マスタ!$F$4:$J$4,0))))</f>
        <v>-</v>
      </c>
      <c r="Q43" s="81" t="str">
        <f>IF(ISBLANK(E43),"-",IF(E43=999,1024,(E43+1)*100/INDEX(補正値マスタ!$F$5:$J$39,MATCH($B43,補正値マスタ!$B$5:$B$39,0),MATCH(Q$9,補正値マスタ!$F$4:$J$4,0))))</f>
        <v>-</v>
      </c>
      <c r="R43" s="81" t="str">
        <f>IF(ISBLANK(F43),"-",IF(F43=50,51,(F43+1)*100/INDEX(補正値マスタ!$F$5:$J$39,MATCH($B43,補正値マスタ!$B$5:$B$39,0),MATCH(R$9,補正値マスタ!$F$4:$J$4,0))))</f>
        <v>-</v>
      </c>
      <c r="S43" s="81" t="str">
        <f>IF(ISBLANK(G43),"-",IF(G43=99,100,(G43+1)*100/INDEX(補正値マスタ!$F$5:$J$39,MATCH($B43,補正値マスタ!$B$5:$B$39,0),MATCH(S$9,補正値マスタ!$F$4:$J$4,0))))</f>
        <v>-</v>
      </c>
      <c r="T43" s="90" t="str">
        <f>IF(ISBLANK(H43),"-",IF(H43=99,100,(H43+1)*100/INDEX(補正値マスタ!$F$5:$J$39,MATCH($B43,補正値マスタ!$B$5:$B$39,0),MATCH(T$9,補正値マスタ!$F$4:$J$4,0))))</f>
        <v>-</v>
      </c>
      <c r="U43" s="2"/>
    </row>
    <row r="44" spans="1:21" x14ac:dyDescent="0.15">
      <c r="A44" s="2"/>
      <c r="B44" s="5" t="s">
        <v>102</v>
      </c>
      <c r="C44" s="17"/>
      <c r="D44" s="83"/>
      <c r="E44" s="83"/>
      <c r="F44" s="83"/>
      <c r="G44" s="83"/>
      <c r="H44" s="83"/>
      <c r="I44" s="86"/>
      <c r="J44" s="87" t="str">
        <f>IF(ISBLANK(D44),"-",IF(D44&gt;=999,999,D44)*100/INDEX(補正値マスタ!$F$5:$J$39,MATCH($B44,補正値マスタ!$B$5:$B$39,0),MATCH(J$9,補正値マスタ!$F$4:$J$4,0)))</f>
        <v>-</v>
      </c>
      <c r="K44" s="81" t="str">
        <f>IF(ISBLANK(E44),"-",IF(E44&gt;=999,999,E44)*100/INDEX(補正値マスタ!$F$5:$J$39,MATCH($B44,補正値マスタ!$B$5:$B$39,0),MATCH(K$9,補正値マスタ!$F$4:$J$4,0)))</f>
        <v>-</v>
      </c>
      <c r="L44" s="81" t="str">
        <f>IF(ISBLANK(F44),"-",IF(F44&gt;=50,50,F44)*100/INDEX(補正値マスタ!$F$5:$J$39,MATCH($B44,補正値マスタ!$B$5:$B$39,0),MATCH(L$9,補正値マスタ!$F$4:$J$4,0)))</f>
        <v>-</v>
      </c>
      <c r="M44" s="81" t="str">
        <f>IF(ISBLANK(G44),"-",IF(G44&gt;=99,99,G44)*100/INDEX(補正値マスタ!$F$5:$J$39,MATCH($B44,補正値マスタ!$B$5:$B$39,0),MATCH(M$9,補正値マスタ!$F$4:$J$4,0)))</f>
        <v>-</v>
      </c>
      <c r="N44" s="81" t="str">
        <f>IF(ISBLANK(H44),"-",IF(H44&gt;=99,99,H44)*100/INDEX(補正値マスタ!$F$5:$J$39,MATCH($B44,補正値マスタ!$B$5:$B$39,0),MATCH(N$9,補正値マスタ!$F$4:$J$4,0)))</f>
        <v>-</v>
      </c>
      <c r="O44" s="81"/>
      <c r="P44" s="81" t="str">
        <f>IF(ISBLANK(D44),"-",IF(D44&gt;=999,1024,(D44+1)*100/INDEX(補正値マスタ!$F$5:$J$39,MATCH($B44,補正値マスタ!$B$5:$B$39,0),MATCH(P$9,補正値マスタ!$F$4:$J$4,0))))</f>
        <v>-</v>
      </c>
      <c r="Q44" s="81" t="str">
        <f>IF(ISBLANK(E44),"-",IF(E44=999,1024,(E44+1)*100/INDEX(補正値マスタ!$F$5:$J$39,MATCH($B44,補正値マスタ!$B$5:$B$39,0),MATCH(Q$9,補正値マスタ!$F$4:$J$4,0))))</f>
        <v>-</v>
      </c>
      <c r="R44" s="81" t="str">
        <f>IF(ISBLANK(F44),"-",IF(F44=50,51,(F44+1)*100/INDEX(補正値マスタ!$F$5:$J$39,MATCH($B44,補正値マスタ!$B$5:$B$39,0),MATCH(R$9,補正値マスタ!$F$4:$J$4,0))))</f>
        <v>-</v>
      </c>
      <c r="S44" s="81" t="str">
        <f>IF(ISBLANK(G44),"-",IF(G44=99,100,(G44+1)*100/INDEX(補正値マスタ!$F$5:$J$39,MATCH($B44,補正値マスタ!$B$5:$B$39,0),MATCH(S$9,補正値マスタ!$F$4:$J$4,0))))</f>
        <v>-</v>
      </c>
      <c r="T44" s="90" t="str">
        <f>IF(ISBLANK(H44),"-",IF(H44=99,100,(H44+1)*100/INDEX(補正値マスタ!$F$5:$J$39,MATCH($B44,補正値マスタ!$B$5:$B$39,0),MATCH(T$9,補正値マスタ!$F$4:$J$4,0))))</f>
        <v>-</v>
      </c>
      <c r="U44" s="2"/>
    </row>
    <row r="45" spans="1:21" x14ac:dyDescent="0.15">
      <c r="A45" s="2"/>
      <c r="B45" s="5" t="s">
        <v>103</v>
      </c>
      <c r="C45" s="17"/>
      <c r="D45" s="83"/>
      <c r="E45" s="83"/>
      <c r="F45" s="83"/>
      <c r="G45" s="83"/>
      <c r="H45" s="83"/>
      <c r="I45" s="86"/>
      <c r="J45" s="87" t="str">
        <f>IF(ISBLANK(D45),"-",IF(D45&gt;=999,999,D45)*100/INDEX(補正値マスタ!$F$5:$J$39,MATCH($B45,補正値マスタ!$B$5:$B$39,0),MATCH(J$9,補正値マスタ!$F$4:$J$4,0)))</f>
        <v>-</v>
      </c>
      <c r="K45" s="81" t="str">
        <f>IF(ISBLANK(E45),"-",IF(E45&gt;=999,999,E45)*100/INDEX(補正値マスタ!$F$5:$J$39,MATCH($B45,補正値マスタ!$B$5:$B$39,0),MATCH(K$9,補正値マスタ!$F$4:$J$4,0)))</f>
        <v>-</v>
      </c>
      <c r="L45" s="81" t="str">
        <f>IF(ISBLANK(F45),"-",IF(F45&gt;=50,50,F45)*100/INDEX(補正値マスタ!$F$5:$J$39,MATCH($B45,補正値マスタ!$B$5:$B$39,0),MATCH(L$9,補正値マスタ!$F$4:$J$4,0)))</f>
        <v>-</v>
      </c>
      <c r="M45" s="81" t="str">
        <f>IF(ISBLANK(G45),"-",IF(G45&gt;=99,99,G45)*100/INDEX(補正値マスタ!$F$5:$J$39,MATCH($B45,補正値マスタ!$B$5:$B$39,0),MATCH(M$9,補正値マスタ!$F$4:$J$4,0)))</f>
        <v>-</v>
      </c>
      <c r="N45" s="81" t="str">
        <f>IF(ISBLANK(H45),"-",IF(H45&gt;=99,99,H45)*100/INDEX(補正値マスタ!$F$5:$J$39,MATCH($B45,補正値マスタ!$B$5:$B$39,0),MATCH(N$9,補正値マスタ!$F$4:$J$4,0)))</f>
        <v>-</v>
      </c>
      <c r="O45" s="81"/>
      <c r="P45" s="81" t="str">
        <f>IF(ISBLANK(D45),"-",IF(D45&gt;=999,1024,(D45+1)*100/INDEX(補正値マスタ!$F$5:$J$39,MATCH($B45,補正値マスタ!$B$5:$B$39,0),MATCH(P$9,補正値マスタ!$F$4:$J$4,0))))</f>
        <v>-</v>
      </c>
      <c r="Q45" s="81" t="str">
        <f>IF(ISBLANK(E45),"-",IF(E45=999,1024,(E45+1)*100/INDEX(補正値マスタ!$F$5:$J$39,MATCH($B45,補正値マスタ!$B$5:$B$39,0),MATCH(Q$9,補正値マスタ!$F$4:$J$4,0))))</f>
        <v>-</v>
      </c>
      <c r="R45" s="81" t="str">
        <f>IF(ISBLANK(F45),"-",IF(F45=50,51,(F45+1)*100/INDEX(補正値マスタ!$F$5:$J$39,MATCH($B45,補正値マスタ!$B$5:$B$39,0),MATCH(R$9,補正値マスタ!$F$4:$J$4,0))))</f>
        <v>-</v>
      </c>
      <c r="S45" s="81" t="str">
        <f>IF(ISBLANK(G45),"-",IF(G45=99,100,(G45+1)*100/INDEX(補正値マスタ!$F$5:$J$39,MATCH($B45,補正値マスタ!$B$5:$B$39,0),MATCH(S$9,補正値マスタ!$F$4:$J$4,0))))</f>
        <v>-</v>
      </c>
      <c r="T45" s="90" t="str">
        <f>IF(ISBLANK(H45),"-",IF(H45=99,100,(H45+1)*100/INDEX(補正値マスタ!$F$5:$J$39,MATCH($B45,補正値マスタ!$B$5:$B$39,0),MATCH(T$9,補正値マスタ!$F$4:$J$4,0))))</f>
        <v>-</v>
      </c>
      <c r="U45" s="2"/>
    </row>
    <row r="46" spans="1:21" ht="2.25" customHeight="1" x14ac:dyDescent="0.15">
      <c r="A46" s="2"/>
      <c r="B46" s="7"/>
      <c r="C46" s="84"/>
      <c r="D46" s="85"/>
      <c r="E46" s="85"/>
      <c r="F46" s="85"/>
      <c r="G46" s="85"/>
      <c r="H46" s="85"/>
      <c r="I46" s="85"/>
      <c r="J46" s="88"/>
      <c r="K46" s="89"/>
      <c r="L46" s="89"/>
      <c r="M46" s="89"/>
      <c r="N46" s="89"/>
      <c r="O46" s="89"/>
      <c r="P46" s="89"/>
      <c r="Q46" s="89"/>
      <c r="R46" s="89"/>
      <c r="S46" s="89"/>
      <c r="T46" s="91"/>
      <c r="U46" s="2"/>
    </row>
    <row r="47" spans="1:21" ht="13.5" customHeight="1" x14ac:dyDescent="0.15">
      <c r="A47" s="2"/>
      <c r="B47" s="27"/>
      <c r="C47" s="27"/>
      <c r="D47" s="28"/>
      <c r="E47" s="28"/>
      <c r="F47" s="28"/>
      <c r="G47" s="28"/>
      <c r="H47" s="28"/>
      <c r="I47" s="77"/>
      <c r="J47" s="77"/>
      <c r="K47" s="53"/>
      <c r="L47" s="53"/>
      <c r="M47" s="53"/>
      <c r="N47" s="53"/>
      <c r="O47" s="53"/>
      <c r="P47" s="53"/>
      <c r="Q47" s="28"/>
      <c r="R47" s="28"/>
      <c r="S47" s="28"/>
      <c r="T47" s="28"/>
      <c r="U47" s="28"/>
    </row>
    <row r="48" spans="1:21" x14ac:dyDescent="0.15">
      <c r="I48" s="78"/>
      <c r="J48" s="78"/>
    </row>
    <row r="49" spans="9:10" x14ac:dyDescent="0.15">
      <c r="I49" s="78"/>
      <c r="J49" s="78"/>
    </row>
    <row r="50" spans="9:10" x14ac:dyDescent="0.15">
      <c r="I50" s="78"/>
      <c r="J50" s="78"/>
    </row>
  </sheetData>
  <sheetProtection sheet="1" objects="1"/>
  <mergeCells count="6">
    <mergeCell ref="D3:H3"/>
    <mergeCell ref="J3:N3"/>
    <mergeCell ref="P3:T3"/>
    <mergeCell ref="D8:H8"/>
    <mergeCell ref="J8:N8"/>
    <mergeCell ref="P8:T8"/>
  </mergeCells>
  <phoneticPr fontId="3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17"/>
  <sheetViews>
    <sheetView workbookViewId="0">
      <selection activeCell="C7" sqref="C7"/>
    </sheetView>
  </sheetViews>
  <sheetFormatPr defaultColWidth="9" defaultRowHeight="13.5" customHeight="1" x14ac:dyDescent="0.15"/>
  <cols>
    <col min="1" max="1" width="2.25" style="1" customWidth="1"/>
    <col min="2" max="2" width="0.25" style="1" customWidth="1"/>
    <col min="3" max="3" width="19.75" style="1" customWidth="1"/>
    <col min="4" max="4" width="0.25" style="1" customWidth="1"/>
    <col min="5" max="5" width="5" style="1" customWidth="1"/>
    <col min="6" max="6" width="0.25" style="1" customWidth="1"/>
    <col min="7" max="8" width="7" style="1" customWidth="1"/>
    <col min="9" max="11" width="5.25" style="1" customWidth="1"/>
    <col min="12" max="12" width="0.25" style="1" customWidth="1"/>
    <col min="13" max="14" width="6.5" style="1" customWidth="1"/>
    <col min="15" max="17" width="5.25" style="1" customWidth="1"/>
    <col min="18" max="18" width="0.25" style="1" customWidth="1"/>
    <col min="19" max="20" width="5" style="1" customWidth="1"/>
    <col min="21" max="21" width="6" style="1" customWidth="1"/>
    <col min="22" max="23" width="5" style="1" customWidth="1"/>
    <col min="24" max="24" width="0.25" style="1" customWidth="1"/>
    <col min="25" max="29" width="6" style="1" customWidth="1"/>
    <col min="30" max="31" width="10.5" style="12" hidden="1" customWidth="1"/>
    <col min="32" max="34" width="8.5" style="12" hidden="1" customWidth="1"/>
    <col min="35" max="16384" width="9" style="1"/>
  </cols>
  <sheetData>
    <row r="1" spans="1:35" ht="13.5" customHeight="1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42"/>
      <c r="AE1" s="42"/>
      <c r="AF1" s="42"/>
      <c r="AG1" s="42"/>
      <c r="AH1" s="42"/>
      <c r="AI1" s="2"/>
    </row>
    <row r="2" spans="1:35" ht="15.75" x14ac:dyDescent="0.15">
      <c r="A2" s="2"/>
      <c r="B2" s="2"/>
      <c r="C2" s="2"/>
      <c r="D2" s="2"/>
      <c r="E2" s="2"/>
      <c r="F2" s="5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.75" x14ac:dyDescent="0.15">
      <c r="A3" s="2"/>
      <c r="B3" s="3"/>
      <c r="C3" s="149" t="s">
        <v>27</v>
      </c>
      <c r="D3" s="13"/>
      <c r="E3" s="149" t="s">
        <v>104</v>
      </c>
      <c r="F3" s="60"/>
      <c r="G3" s="149" t="s">
        <v>105</v>
      </c>
      <c r="H3" s="149"/>
      <c r="I3" s="149"/>
      <c r="J3" s="149"/>
      <c r="K3" s="149"/>
      <c r="L3" s="13"/>
      <c r="M3" s="149" t="s">
        <v>106</v>
      </c>
      <c r="N3" s="149"/>
      <c r="O3" s="149"/>
      <c r="P3" s="149"/>
      <c r="Q3" s="149"/>
      <c r="R3" s="13"/>
      <c r="S3" s="149" t="s">
        <v>107</v>
      </c>
      <c r="T3" s="149"/>
      <c r="U3" s="149"/>
      <c r="V3" s="149"/>
      <c r="W3" s="149"/>
      <c r="X3" s="13"/>
      <c r="Y3" s="149" t="s">
        <v>108</v>
      </c>
      <c r="Z3" s="149"/>
      <c r="AA3" s="149"/>
      <c r="AB3" s="149"/>
      <c r="AC3" s="151"/>
      <c r="AD3" s="152" t="s">
        <v>109</v>
      </c>
      <c r="AE3" s="153"/>
      <c r="AF3" s="153"/>
      <c r="AG3" s="153"/>
      <c r="AH3" s="154"/>
      <c r="AI3" s="2"/>
    </row>
    <row r="4" spans="1:35" ht="13.5" customHeight="1" x14ac:dyDescent="0.15">
      <c r="A4" s="2"/>
      <c r="B4" s="5"/>
      <c r="C4" s="150"/>
      <c r="D4" s="15"/>
      <c r="E4" s="150"/>
      <c r="F4" s="61"/>
      <c r="G4" s="17" t="s">
        <v>28</v>
      </c>
      <c r="H4" s="17" t="s">
        <v>29</v>
      </c>
      <c r="I4" s="17" t="s">
        <v>30</v>
      </c>
      <c r="J4" s="17" t="s">
        <v>31</v>
      </c>
      <c r="K4" s="17" t="s">
        <v>32</v>
      </c>
      <c r="L4" s="17"/>
      <c r="M4" s="17" t="s">
        <v>28</v>
      </c>
      <c r="N4" s="17" t="s">
        <v>29</v>
      </c>
      <c r="O4" s="17" t="s">
        <v>30</v>
      </c>
      <c r="P4" s="17" t="s">
        <v>31</v>
      </c>
      <c r="Q4" s="17" t="s">
        <v>32</v>
      </c>
      <c r="R4" s="17"/>
      <c r="S4" s="17" t="s">
        <v>28</v>
      </c>
      <c r="T4" s="17" t="s">
        <v>29</v>
      </c>
      <c r="U4" s="17" t="s">
        <v>30</v>
      </c>
      <c r="V4" s="17" t="s">
        <v>31</v>
      </c>
      <c r="W4" s="17" t="s">
        <v>32</v>
      </c>
      <c r="X4" s="17"/>
      <c r="Y4" s="17" t="s">
        <v>28</v>
      </c>
      <c r="Z4" s="17" t="s">
        <v>29</v>
      </c>
      <c r="AA4" s="17" t="s">
        <v>30</v>
      </c>
      <c r="AB4" s="17" t="s">
        <v>31</v>
      </c>
      <c r="AC4" s="32" t="s">
        <v>32</v>
      </c>
      <c r="AD4" s="65" t="s">
        <v>28</v>
      </c>
      <c r="AE4" s="44" t="s">
        <v>29</v>
      </c>
      <c r="AF4" s="44" t="s">
        <v>30</v>
      </c>
      <c r="AG4" s="44" t="s">
        <v>31</v>
      </c>
      <c r="AH4" s="55" t="s">
        <v>32</v>
      </c>
      <c r="AI4" s="2"/>
    </row>
    <row r="5" spans="1:35" ht="1.5" customHeight="1" x14ac:dyDescent="0.15">
      <c r="A5" s="2"/>
      <c r="B5" s="5"/>
      <c r="C5" s="15"/>
      <c r="D5" s="15"/>
      <c r="E5" s="15"/>
      <c r="F5" s="61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32"/>
      <c r="AD5" s="65"/>
      <c r="AE5" s="44"/>
      <c r="AF5" s="44"/>
      <c r="AG5" s="44"/>
      <c r="AH5" s="55"/>
      <c r="AI5" s="2"/>
    </row>
    <row r="6" spans="1:35" ht="13.5" customHeight="1" x14ac:dyDescent="0.15">
      <c r="A6" s="2"/>
      <c r="B6" s="18"/>
      <c r="C6" s="22" t="s">
        <v>110</v>
      </c>
      <c r="D6" s="22"/>
      <c r="E6" s="62">
        <v>1</v>
      </c>
      <c r="F6" s="63"/>
      <c r="G6" s="62">
        <v>30</v>
      </c>
      <c r="H6" s="62">
        <v>15</v>
      </c>
      <c r="I6" s="62">
        <v>6</v>
      </c>
      <c r="J6" s="62">
        <v>4</v>
      </c>
      <c r="K6" s="62">
        <v>5</v>
      </c>
      <c r="L6" s="62"/>
      <c r="M6" s="36" t="s">
        <v>111</v>
      </c>
      <c r="N6" s="36" t="s">
        <v>111</v>
      </c>
      <c r="O6" s="36" t="s">
        <v>111</v>
      </c>
      <c r="P6" s="36" t="s">
        <v>111</v>
      </c>
      <c r="Q6" s="36" t="s">
        <v>111</v>
      </c>
      <c r="R6" s="36"/>
      <c r="S6" s="36" t="s">
        <v>111</v>
      </c>
      <c r="T6" s="36" t="s">
        <v>111</v>
      </c>
      <c r="U6" s="36" t="s">
        <v>111</v>
      </c>
      <c r="V6" s="36" t="s">
        <v>111</v>
      </c>
      <c r="W6" s="36" t="s">
        <v>111</v>
      </c>
      <c r="X6" s="36"/>
      <c r="Y6" s="36" t="s">
        <v>111</v>
      </c>
      <c r="Z6" s="36" t="s">
        <v>111</v>
      </c>
      <c r="AA6" s="36" t="s">
        <v>111</v>
      </c>
      <c r="AB6" s="36" t="s">
        <v>111</v>
      </c>
      <c r="AC6" s="66" t="s">
        <v>111</v>
      </c>
      <c r="AD6" s="67">
        <f t="shared" ref="AD6:AH6" si="0">G6</f>
        <v>30</v>
      </c>
      <c r="AE6" s="68">
        <f t="shared" si="0"/>
        <v>15</v>
      </c>
      <c r="AF6" s="68">
        <f t="shared" si="0"/>
        <v>6</v>
      </c>
      <c r="AG6" s="68">
        <f t="shared" si="0"/>
        <v>4</v>
      </c>
      <c r="AH6" s="72">
        <f t="shared" si="0"/>
        <v>5</v>
      </c>
      <c r="AI6" s="2"/>
    </row>
    <row r="7" spans="1:35" ht="13.5" customHeight="1" x14ac:dyDescent="0.15">
      <c r="A7" s="2"/>
      <c r="B7" s="18"/>
      <c r="C7" s="19" t="s">
        <v>34</v>
      </c>
      <c r="D7" s="64"/>
      <c r="E7" s="62">
        <v>11</v>
      </c>
      <c r="F7" s="63"/>
      <c r="G7" s="39">
        <f t="shared" ref="G7:G38" si="1">IF(AD7="","",ROUNDDOWN(AD7,0))</f>
        <v>53</v>
      </c>
      <c r="H7" s="39">
        <f t="shared" ref="H7:H38" si="2">IF(AE7="","",ROUNDDOWN(AE7,0))</f>
        <v>25</v>
      </c>
      <c r="I7" s="39">
        <f t="shared" ref="I7:I38" si="3">IF(AF7="","",ROUNDDOWN(AF7,0))</f>
        <v>6</v>
      </c>
      <c r="J7" s="39">
        <f t="shared" ref="J7:J38" si="4">IF(AG7="","",ROUNDDOWN(AG7,0))</f>
        <v>4</v>
      </c>
      <c r="K7" s="39">
        <f t="shared" ref="K7:K38" si="5">IF(AH7="","",ROUNDDOWN(AH7,0))</f>
        <v>5</v>
      </c>
      <c r="L7" s="39"/>
      <c r="M7" s="39">
        <f t="shared" ref="M7:M38" si="6">IF(OR($C7="",AD7=""),"",MIN(ROUNDDOWN(AD7*Y7/100,0),999))</f>
        <v>37</v>
      </c>
      <c r="N7" s="39">
        <f t="shared" ref="N7:N38" si="7">IF(OR($C7="",AE7=""),"",MIN(ROUNDDOWN(AE7*Z7/100,0),999))</f>
        <v>12</v>
      </c>
      <c r="O7" s="39">
        <f t="shared" ref="O7:O38" si="8">IF(OR($C7="",AF7=""),"",MIN(ROUNDDOWN(AF7*AA7/100,0),50))</f>
        <v>8</v>
      </c>
      <c r="P7" s="39">
        <f t="shared" ref="P7:P38" si="9">IF(OR($C7="",AG7=""),"",MIN(ROUNDDOWN(AG7*AB7/100,0),99))</f>
        <v>5</v>
      </c>
      <c r="Q7" s="39">
        <f t="shared" ref="Q7:Q38" si="10">IF(OR($C7="",AH7=""),"",MIN(ROUNDDOWN(AH7*AC7/100,0),99))</f>
        <v>4</v>
      </c>
      <c r="R7" s="39"/>
      <c r="S7" s="39">
        <f>IF(OR($C7="",$E7="",$E6="",ISNA(INDEX(成長値マスタ!$C$5:$G$39,MATCH($C7,成長値マスタ!$B$5:$B$39,0),MATCH(S$4,成長値マスタ!$C$4:$G$4,0)))),"",INDEX(成長値マスタ!$C$5:$G$39,MATCH($C7,成長値マスタ!$B$5:$B$39,0),MATCH(S$4,成長値マスタ!$C$4:$G$4,0)))</f>
        <v>12</v>
      </c>
      <c r="T7" s="39">
        <f>IF(OR($C7="",$E7="",$E6="",ISNA(INDEX(成長値マスタ!$C$5:$G$39,MATCH($C7,成長値マスタ!$B$5:$B$39,0),MATCH(T$4,成長値マスタ!$C$4:$G$4,0)))),"",INDEX(成長値マスタ!$C$5:$G$39,MATCH($C7,成長値マスタ!$B$5:$B$39,0),MATCH(T$4,成長値マスタ!$C$4:$G$4,0)))</f>
        <v>13</v>
      </c>
      <c r="U7" s="39">
        <f>IF(OR($C7="",$E7="",$E6="",ISNA(INDEX(成長値マスタ!$C$5:$G$39,MATCH($C7,成長値マスタ!$B$5:$B$39,0),MATCH(U$4,成長値マスタ!$C$4:$G$4,0)))),"",INDEX(成長値マスタ!$C$5:$G$39,MATCH($C7,成長値マスタ!$B$5:$B$39,0),MATCH(U$4,成長値マスタ!$C$4:$G$4,0)))</f>
        <v>80</v>
      </c>
      <c r="V7" s="39">
        <f>IF(OR($C7="",$E7="",$E6="",ISNA(INDEX(成長値マスタ!$C$5:$G$39,MATCH($C7,成長値マスタ!$B$5:$B$39,0),MATCH(V$4,成長値マスタ!$C$4:$G$4,0)))),"",INDEX(成長値マスタ!$C$5:$G$39,MATCH($C7,成長値マスタ!$B$5:$B$39,0),MATCH(V$4,成長値マスタ!$C$4:$G$4,0)))</f>
        <v>43</v>
      </c>
      <c r="W7" s="39">
        <f>IF(OR($C7="",$E7="",$E6="",ISNA(INDEX(成長値マスタ!$C$5:$G$39,MATCH($C7,成長値マスタ!$B$5:$B$39,0),MATCH(W$4,成長値マスタ!$C$4:$G$4,0)))),"",INDEX(成長値マスタ!$C$5:$G$39,MATCH($C7,成長値マスタ!$B$5:$B$39,0),MATCH(W$4,成長値マスタ!$C$4:$G$4,0)))</f>
        <v>50</v>
      </c>
      <c r="X7" s="39"/>
      <c r="Y7" s="39">
        <f>IF(OR($C7="",$E7="",$E6="",ISNA(INDEX(補正値マスタ!$C$5:$J$39,MATCH($C7,補正値マスタ!$B$5:$B$39,0),MATCH(S$4,補正値マスタ!$C$4:$J$4,0)))),"",INDEX(補正値マスタ!$C$5:$J$39,MATCH($C7,補正値マスタ!$B$5:$B$39,0),MATCH(S$4,補正値マスタ!$C$4:$J$4,0)))</f>
        <v>70</v>
      </c>
      <c r="Z7" s="39">
        <f>IF(OR($C7="",$E7="",$E6="",ISNA(INDEX(補正値マスタ!$C$5:$J$39,MATCH($C7,補正値マスタ!$B$5:$B$39,0),MATCH(T$4,補正値マスタ!$C$4:$J$4,0)))),"",INDEX(補正値マスタ!$C$5:$J$39,MATCH($C7,補正値マスタ!$B$5:$B$39,0),MATCH(T$4,補正値マスタ!$C$4:$J$4,0)))</f>
        <v>50</v>
      </c>
      <c r="AA7" s="39">
        <f>IF(OR($C7="",$E7="",$E6="",ISNA(INDEX(補正値マスタ!$C$5:$J$39,MATCH($C7,補正値マスタ!$B$5:$B$39,0),MATCH(U$4,補正値マスタ!$C$4:$J$4,0)))),"",INDEX(補正値マスタ!$C$5:$J$39,MATCH($C7,補正値マスタ!$B$5:$B$39,0),MATCH(U$4,補正値マスタ!$C$4:$J$4,0)))</f>
        <v>120</v>
      </c>
      <c r="AB7" s="39">
        <f>IF(OR($C7="",$E7="",$E6="",ISNA(INDEX(補正値マスタ!$C$5:$J$39,MATCH($C7,補正値マスタ!$B$5:$B$39,0),MATCH(V$4,補正値マスタ!$C$4:$J$4,0)))),"",INDEX(補正値マスタ!$C$5:$J$39,MATCH($C7,補正値マスタ!$B$5:$B$39,0),MATCH(V$4,補正値マスタ!$C$4:$J$4,0)))</f>
        <v>122</v>
      </c>
      <c r="AC7" s="69">
        <f>IF(OR($C7="",$E7="",$E6="",ISNA(INDEX(補正値マスタ!$C$5:$J$39,MATCH($C7,補正値マスタ!$B$5:$B$39,0),MATCH(W$4,補正値マスタ!$C$4:$J$4,0)))),"",INDEX(補正値マスタ!$C$5:$J$39,MATCH($C7,補正値マスタ!$B$5:$B$39,0),MATCH(W$4,補正値マスタ!$C$4:$J$4,0)))</f>
        <v>75</v>
      </c>
      <c r="AD7" s="70">
        <f>IF(OR($C7="",$E7="",$E6="",AD6="",S7=""),"",IF($E7&gt;$E6,MIN(AD6*($E7+S7)/($E6+S7),1024),AD6*($E7+S7-1)/($E6+S7-1)))</f>
        <v>53.07692307692308</v>
      </c>
      <c r="AE7" s="71">
        <f>IF(OR($C7="",$E7="",$E6="",AE6="",T7=""),"",IF($E7&gt;$E6,MIN(AE6*($E7+T7)/($E6+T7),1024),AE6*($E7+T7-1)/($E6+T7-1)))</f>
        <v>25.714285714285715</v>
      </c>
      <c r="AF7" s="71">
        <f>IF(OR($C7="",$E7="",$E6="",AF6="",U7=""),"",IF($E7&gt;$E6,MIN(AF6*($E7+U7)/($E6+U7),1024),AF6*($E7+U7-1)/($E6+U7-1)))</f>
        <v>6.7407407407407405</v>
      </c>
      <c r="AG7" s="71">
        <f>IF(OR($C7="",$E7="",$E6="",AG6="",V7=""),"",IF($E7&gt;$E6,MIN(AG6*($E7+V7)/($E6+V7),1024),AG6*($E7+V7-1)/($E6+V7-1)))</f>
        <v>4.9090909090909092</v>
      </c>
      <c r="AH7" s="73">
        <f>IF(OR($C7="",$E7="",$E6="",AH6="",W7=""),"",IF($E7&gt;$E6,MIN(AH6*($E7+W7)/($E6+W7),1024),AH6*($E7+W7-1)/($E6+W7-1)))</f>
        <v>5.9803921568627452</v>
      </c>
      <c r="AI7" s="2"/>
    </row>
    <row r="8" spans="1:35" ht="13.5" customHeight="1" x14ac:dyDescent="0.15">
      <c r="A8" s="2"/>
      <c r="B8" s="18"/>
      <c r="C8" s="19" t="s">
        <v>34</v>
      </c>
      <c r="D8" s="64"/>
      <c r="E8" s="62">
        <v>99</v>
      </c>
      <c r="F8" s="63"/>
      <c r="G8" s="39">
        <f t="shared" si="1"/>
        <v>256</v>
      </c>
      <c r="H8" s="39">
        <f t="shared" si="2"/>
        <v>120</v>
      </c>
      <c r="I8" s="39">
        <f t="shared" si="3"/>
        <v>13</v>
      </c>
      <c r="J8" s="39">
        <f t="shared" si="4"/>
        <v>12</v>
      </c>
      <c r="K8" s="39">
        <f t="shared" si="5"/>
        <v>14</v>
      </c>
      <c r="L8" s="39"/>
      <c r="M8" s="39">
        <f t="shared" si="6"/>
        <v>179</v>
      </c>
      <c r="N8" s="39">
        <f t="shared" si="7"/>
        <v>60</v>
      </c>
      <c r="O8" s="39">
        <f t="shared" si="8"/>
        <v>15</v>
      </c>
      <c r="P8" s="39">
        <f t="shared" si="9"/>
        <v>15</v>
      </c>
      <c r="Q8" s="39">
        <f t="shared" si="10"/>
        <v>10</v>
      </c>
      <c r="R8" s="39"/>
      <c r="S8" s="39">
        <f>IF(OR($C8="",$E8="",$E7="",ISNA(INDEX(成長値マスタ!$C$5:$G$39,MATCH($C8,成長値マスタ!$B$5:$B$39,0),MATCH(S$4,成長値マスタ!$C$4:$G$4,0)))),"",INDEX(成長値マスタ!$C$5:$G$39,MATCH($C8,成長値マスタ!$B$5:$B$39,0),MATCH(S$4,成長値マスタ!$C$4:$G$4,0)))</f>
        <v>12</v>
      </c>
      <c r="T8" s="39">
        <f>IF(OR($C8="",$E8="",$E7="",ISNA(INDEX(成長値マスタ!$C$5:$G$39,MATCH($C8,成長値マスタ!$B$5:$B$39,0),MATCH(T$4,成長値マスタ!$C$4:$G$4,0)))),"",INDEX(成長値マスタ!$C$5:$G$39,MATCH($C8,成長値マスタ!$B$5:$B$39,0),MATCH(T$4,成長値マスタ!$C$4:$G$4,0)))</f>
        <v>13</v>
      </c>
      <c r="U8" s="39">
        <f>IF(OR($C8="",$E8="",$E7="",ISNA(INDEX(成長値マスタ!$C$5:$G$39,MATCH($C8,成長値マスタ!$B$5:$B$39,0),MATCH(U$4,成長値マスタ!$C$4:$G$4,0)))),"",INDEX(成長値マスタ!$C$5:$G$39,MATCH($C8,成長値マスタ!$B$5:$B$39,0),MATCH(U$4,成長値マスタ!$C$4:$G$4,0)))</f>
        <v>80</v>
      </c>
      <c r="V8" s="39">
        <f>IF(OR($C8="",$E8="",$E7="",ISNA(INDEX(成長値マスタ!$C$5:$G$39,MATCH($C8,成長値マスタ!$B$5:$B$39,0),MATCH(V$4,成長値マスタ!$C$4:$G$4,0)))),"",INDEX(成長値マスタ!$C$5:$G$39,MATCH($C8,成長値マスタ!$B$5:$B$39,0),MATCH(V$4,成長値マスタ!$C$4:$G$4,0)))</f>
        <v>43</v>
      </c>
      <c r="W8" s="39">
        <f>IF(OR($C8="",$E8="",$E7="",ISNA(INDEX(成長値マスタ!$C$5:$G$39,MATCH($C8,成長値マスタ!$B$5:$B$39,0),MATCH(W$4,成長値マスタ!$C$4:$G$4,0)))),"",INDEX(成長値マスタ!$C$5:$G$39,MATCH($C8,成長値マスタ!$B$5:$B$39,0),MATCH(W$4,成長値マスタ!$C$4:$G$4,0)))</f>
        <v>50</v>
      </c>
      <c r="X8" s="39"/>
      <c r="Y8" s="39">
        <f>IF(OR($C8="",$E8="",$E7="",ISNA(INDEX(補正値マスタ!$C$5:$J$39,MATCH($C8,補正値マスタ!$B$5:$B$39,0),MATCH(S$4,補正値マスタ!$C$4:$J$4,0)))),"",INDEX(補正値マスタ!$C$5:$J$39,MATCH($C8,補正値マスタ!$B$5:$B$39,0),MATCH(S$4,補正値マスタ!$C$4:$J$4,0)))</f>
        <v>70</v>
      </c>
      <c r="Z8" s="39">
        <f>IF(OR($C8="",$E8="",$E7="",ISNA(INDEX(補正値マスタ!$C$5:$J$39,MATCH($C8,補正値マスタ!$B$5:$B$39,0),MATCH(T$4,補正値マスタ!$C$4:$J$4,0)))),"",INDEX(補正値マスタ!$C$5:$J$39,MATCH($C8,補正値マスタ!$B$5:$B$39,0),MATCH(T$4,補正値マスタ!$C$4:$J$4,0)))</f>
        <v>50</v>
      </c>
      <c r="AA8" s="39">
        <f>IF(OR($C8="",$E8="",$E7="",ISNA(INDEX(補正値マスタ!$C$5:$J$39,MATCH($C8,補正値マスタ!$B$5:$B$39,0),MATCH(U$4,補正値マスタ!$C$4:$J$4,0)))),"",INDEX(補正値マスタ!$C$5:$J$39,MATCH($C8,補正値マスタ!$B$5:$B$39,0),MATCH(U$4,補正値マスタ!$C$4:$J$4,0)))</f>
        <v>120</v>
      </c>
      <c r="AB8" s="39">
        <f>IF(OR($C8="",$E8="",$E7="",ISNA(INDEX(補正値マスタ!$C$5:$J$39,MATCH($C8,補正値マスタ!$B$5:$B$39,0),MATCH(V$4,補正値マスタ!$C$4:$J$4,0)))),"",INDEX(補正値マスタ!$C$5:$J$39,MATCH($C8,補正値マスタ!$B$5:$B$39,0),MATCH(V$4,補正値マスタ!$C$4:$J$4,0)))</f>
        <v>122</v>
      </c>
      <c r="AC8" s="69">
        <f>IF(OR($C8="",$E8="",$E7="",ISNA(INDEX(補正値マスタ!$C$5:$J$39,MATCH($C8,補正値マスタ!$B$5:$B$39,0),MATCH(W$4,補正値マスタ!$C$4:$J$4,0)))),"",INDEX(補正値マスタ!$C$5:$J$39,MATCH($C8,補正値マスタ!$B$5:$B$39,0),MATCH(W$4,補正値マスタ!$C$4:$J$4,0)))</f>
        <v>75</v>
      </c>
      <c r="AD8" s="70">
        <f t="shared" ref="AD8:AD39" si="11">IF(OR($C8="",$E8="",$E7="",AD7="",S8=""),"",IF($E8&gt;$E7,MIN(AD7*($E8+S8)/($E7+S8),1024),AD7*($E8+S8-1)/($E7+S8-1)))</f>
        <v>256.15384615384619</v>
      </c>
      <c r="AE8" s="71">
        <f t="shared" ref="AE8:AE39" si="12">IF(OR($C8="",$E8="",$E7="",AE7="",T8=""),"",IF($E8&gt;$E7,MIN(AE7*($E8+T8)/($E7+T8),1024),AE7*($E8+T8-1)/($E7+T8-1)))</f>
        <v>120</v>
      </c>
      <c r="AF8" s="71">
        <f t="shared" ref="AF8:AF39" si="13">IF(OR($C8="",$E8="",$E7="",AF7="",U8=""),"",IF($E8&gt;$E7,MIN(AF7*($E8+U8)/($E7+U8),50),AF7*($E8+U8-1)/($E7+U8-1)))</f>
        <v>13.25925925925926</v>
      </c>
      <c r="AG8" s="71">
        <f t="shared" ref="AG8:AG39" si="14">IF(OR($C8="",$E8="",$E7="",AG7="",V8=""),"",IF($E8&gt;$E7,MIN(AG7*($E8+V8)/($E7+V8),99),AG7*($E8+V8-1)/($E7+V8-1)))</f>
        <v>12.90909090909091</v>
      </c>
      <c r="AH8" s="73">
        <f t="shared" ref="AH8:AH39" si="15">IF(OR($C8="",$E8="",$E7="",AH7="",W8=""),"",IF($E8&gt;$E7,MIN(AH7*($E8+W8)/($E7+W8),99),AH7*($E8+W8-1)/($E7+W8-1)))</f>
        <v>14.607843137254903</v>
      </c>
      <c r="AI8" s="2"/>
    </row>
    <row r="9" spans="1:35" ht="13.5" customHeight="1" x14ac:dyDescent="0.15">
      <c r="A9" s="2"/>
      <c r="B9" s="18"/>
      <c r="C9" s="19" t="s">
        <v>87</v>
      </c>
      <c r="D9" s="64"/>
      <c r="E9" s="62">
        <v>1</v>
      </c>
      <c r="F9" s="63"/>
      <c r="G9" s="39">
        <f t="shared" si="1"/>
        <v>43</v>
      </c>
      <c r="H9" s="39">
        <f t="shared" si="2"/>
        <v>20</v>
      </c>
      <c r="I9" s="39">
        <f t="shared" si="3"/>
        <v>6</v>
      </c>
      <c r="J9" s="39">
        <f t="shared" si="4"/>
        <v>4</v>
      </c>
      <c r="K9" s="39">
        <f t="shared" si="5"/>
        <v>4</v>
      </c>
      <c r="L9" s="39"/>
      <c r="M9" s="39">
        <f t="shared" si="6"/>
        <v>26</v>
      </c>
      <c r="N9" s="39">
        <f t="shared" si="7"/>
        <v>10</v>
      </c>
      <c r="O9" s="39">
        <f t="shared" si="8"/>
        <v>6</v>
      </c>
      <c r="P9" s="39">
        <f t="shared" si="9"/>
        <v>4</v>
      </c>
      <c r="Q9" s="39">
        <f t="shared" si="10"/>
        <v>4</v>
      </c>
      <c r="R9" s="39"/>
      <c r="S9" s="39">
        <f>IF(OR($C9="",$E9="",$E8="",ISNA(INDEX(成長値マスタ!$C$5:$G$39,MATCH($C9,成長値マスタ!$B$5:$B$39,0),MATCH(S$4,成長値マスタ!$C$4:$G$4,0)))),"",INDEX(成長値マスタ!$C$5:$G$39,MATCH($C9,成長値マスタ!$B$5:$B$39,0),MATCH(S$4,成長値マスタ!$C$4:$G$4,0)))</f>
        <v>20</v>
      </c>
      <c r="T9" s="39">
        <f>IF(OR($C9="",$E9="",$E8="",ISNA(INDEX(成長値マスタ!$C$5:$G$39,MATCH($C9,成長値マスタ!$B$5:$B$39,0),MATCH(T$4,成長値マスタ!$C$4:$G$4,0)))),"",INDEX(成長値マスタ!$C$5:$G$39,MATCH($C9,成長値マスタ!$B$5:$B$39,0),MATCH(T$4,成長値マスタ!$C$4:$G$4,0)))</f>
        <v>20</v>
      </c>
      <c r="U9" s="39">
        <f>IF(OR($C9="",$E9="",$E8="",ISNA(INDEX(成長値マスタ!$C$5:$G$39,MATCH($C9,成長値マスタ!$B$5:$B$39,0),MATCH(U$4,成長値マスタ!$C$4:$G$4,0)))),"",INDEX(成長値マスタ!$C$5:$G$39,MATCH($C9,成長値マスタ!$B$5:$B$39,0),MATCH(U$4,成長値マスタ!$C$4:$G$4,0)))</f>
        <v>100</v>
      </c>
      <c r="V9" s="39">
        <f>IF(OR($C9="",$E9="",$E8="",ISNA(INDEX(成長値マスタ!$C$5:$G$39,MATCH($C9,成長値マスタ!$B$5:$B$39,0),MATCH(V$4,成長値マスタ!$C$4:$G$4,0)))),"",INDEX(成長値マスタ!$C$5:$G$39,MATCH($C9,成長値マスタ!$B$5:$B$39,0),MATCH(V$4,成長値マスタ!$C$4:$G$4,0)))</f>
        <v>50</v>
      </c>
      <c r="W9" s="39">
        <f>IF(OR($C9="",$E9="",$E8="",ISNA(INDEX(成長値マスタ!$C$5:$G$39,MATCH($C9,成長値マスタ!$B$5:$B$39,0),MATCH(W$4,成長値マスタ!$C$4:$G$4,0)))),"",INDEX(成長値マスタ!$C$5:$G$39,MATCH($C9,成長値マスタ!$B$5:$B$39,0),MATCH(W$4,成長値マスタ!$C$4:$G$4,0)))</f>
        <v>50</v>
      </c>
      <c r="X9" s="39"/>
      <c r="Y9" s="39">
        <f>IF(OR($C9="",$E9="",$E8="",ISNA(INDEX(補正値マスタ!$C$5:$J$39,MATCH($C9,補正値マスタ!$B$5:$B$39,0),MATCH(S$4,補正値マスタ!$C$4:$J$4,0)))),"",INDEX(補正値マスタ!$C$5:$J$39,MATCH($C9,補正値マスタ!$B$5:$B$39,0),MATCH(S$4,補正値マスタ!$C$4:$J$4,0)))</f>
        <v>60</v>
      </c>
      <c r="Z9" s="39">
        <f>IF(OR($C9="",$E9="",$E8="",ISNA(INDEX(補正値マスタ!$C$5:$J$39,MATCH($C9,補正値マスタ!$B$5:$B$39,0),MATCH(T$4,補正値マスタ!$C$4:$J$4,0)))),"",INDEX(補正値マスタ!$C$5:$J$39,MATCH($C9,補正値マスタ!$B$5:$B$39,0),MATCH(T$4,補正値マスタ!$C$4:$J$4,0)))</f>
        <v>50</v>
      </c>
      <c r="AA9" s="39">
        <f>IF(OR($C9="",$E9="",$E8="",ISNA(INDEX(補正値マスタ!$C$5:$J$39,MATCH($C9,補正値マスタ!$B$5:$B$39,0),MATCH(U$4,補正値マスタ!$C$4:$J$4,0)))),"",INDEX(補正値マスタ!$C$5:$J$39,MATCH($C9,補正値マスタ!$B$5:$B$39,0),MATCH(U$4,補正値マスタ!$C$4:$J$4,0)))</f>
        <v>100</v>
      </c>
      <c r="AB9" s="39">
        <f>IF(OR($C9="",$E9="",$E8="",ISNA(INDEX(補正値マスタ!$C$5:$J$39,MATCH($C9,補正値マスタ!$B$5:$B$39,0),MATCH(V$4,補正値マスタ!$C$4:$J$4,0)))),"",INDEX(補正値マスタ!$C$5:$J$39,MATCH($C9,補正値マスタ!$B$5:$B$39,0),MATCH(V$4,補正値マスタ!$C$4:$J$4,0)))</f>
        <v>110</v>
      </c>
      <c r="AC9" s="69">
        <f>IF(OR($C9="",$E9="",$E8="",ISNA(INDEX(補正値マスタ!$C$5:$J$39,MATCH($C9,補正値マスタ!$B$5:$B$39,0),MATCH(W$4,補正値マスタ!$C$4:$J$4,0)))),"",INDEX(補正値マスタ!$C$5:$J$39,MATCH($C9,補正値マスタ!$B$5:$B$39,0),MATCH(W$4,補正値マスタ!$C$4:$J$4,0)))</f>
        <v>95</v>
      </c>
      <c r="AD9" s="70">
        <f t="shared" si="11"/>
        <v>43.41590612777054</v>
      </c>
      <c r="AE9" s="71">
        <f t="shared" si="12"/>
        <v>20.338983050847457</v>
      </c>
      <c r="AF9" s="71">
        <f t="shared" si="13"/>
        <v>6.6965955854844736</v>
      </c>
      <c r="AG9" s="71">
        <f t="shared" si="14"/>
        <v>4.3611793611793619</v>
      </c>
      <c r="AH9" s="73">
        <f t="shared" si="15"/>
        <v>4.9350821409644947</v>
      </c>
      <c r="AI9" s="2"/>
    </row>
    <row r="10" spans="1:35" ht="13.5" customHeight="1" x14ac:dyDescent="0.15">
      <c r="A10" s="2"/>
      <c r="B10" s="18"/>
      <c r="C10" s="19" t="s">
        <v>88</v>
      </c>
      <c r="D10" s="64"/>
      <c r="E10" s="62">
        <v>81</v>
      </c>
      <c r="F10" s="63"/>
      <c r="G10" s="39">
        <f t="shared" si="1"/>
        <v>539</v>
      </c>
      <c r="H10" s="39">
        <f t="shared" si="2"/>
        <v>72</v>
      </c>
      <c r="I10" s="39">
        <f t="shared" si="3"/>
        <v>12</v>
      </c>
      <c r="J10" s="39">
        <f t="shared" si="4"/>
        <v>14</v>
      </c>
      <c r="K10" s="39">
        <f t="shared" si="5"/>
        <v>14</v>
      </c>
      <c r="L10" s="39"/>
      <c r="M10" s="39">
        <f t="shared" si="6"/>
        <v>755</v>
      </c>
      <c r="N10" s="39">
        <f t="shared" si="7"/>
        <v>36</v>
      </c>
      <c r="O10" s="39">
        <f t="shared" si="8"/>
        <v>14</v>
      </c>
      <c r="P10" s="39">
        <f t="shared" si="9"/>
        <v>16</v>
      </c>
      <c r="Q10" s="39">
        <f t="shared" si="10"/>
        <v>16</v>
      </c>
      <c r="R10" s="39"/>
      <c r="S10" s="39">
        <f>IF(OR($C10="",$E10="",$E9="",ISNA(INDEX(成長値マスタ!$C$5:$G$39,MATCH($C10,成長値マスタ!$B$5:$B$39,0),MATCH(S$4,成長値マスタ!$C$4:$G$4,0)))),"",INDEX(成長値マスタ!$C$5:$G$39,MATCH($C10,成長値マスタ!$B$5:$B$39,0),MATCH(S$4,成長値マスタ!$C$4:$G$4,0)))</f>
        <v>6</v>
      </c>
      <c r="T10" s="39">
        <f>IF(OR($C10="",$E10="",$E9="",ISNA(INDEX(成長値マスタ!$C$5:$G$39,MATCH($C10,成長値マスタ!$B$5:$B$39,0),MATCH(T$4,成長値マスタ!$C$4:$G$4,0)))),"",INDEX(成長値マスタ!$C$5:$G$39,MATCH($C10,成長値マスタ!$B$5:$B$39,0),MATCH(T$4,成長値マスタ!$C$4:$G$4,0)))</f>
        <v>30</v>
      </c>
      <c r="U10" s="39">
        <f>IF(OR($C10="",$E10="",$E9="",ISNA(INDEX(成長値マスタ!$C$5:$G$39,MATCH($C10,成長値マスタ!$B$5:$B$39,0),MATCH(U$4,成長値マスタ!$C$4:$G$4,0)))),"",INDEX(成長値マスタ!$C$5:$G$39,MATCH($C10,成長値マスタ!$B$5:$B$39,0),MATCH(U$4,成長値マスタ!$C$4:$G$4,0)))</f>
        <v>100</v>
      </c>
      <c r="V10" s="39">
        <f>IF(OR($C10="",$E10="",$E9="",ISNA(INDEX(成長値マスタ!$C$5:$G$39,MATCH($C10,成長値マスタ!$B$5:$B$39,0),MATCH(V$4,成長値マスタ!$C$4:$G$4,0)))),"",INDEX(成長値マスタ!$C$5:$G$39,MATCH($C10,成長値マスタ!$B$5:$B$39,0),MATCH(V$4,成長値マスタ!$C$4:$G$4,0)))</f>
        <v>35</v>
      </c>
      <c r="W10" s="39">
        <f>IF(OR($C10="",$E10="",$E9="",ISNA(INDEX(成長値マスタ!$C$5:$G$39,MATCH($C10,成長値マスタ!$B$5:$B$39,0),MATCH(W$4,成長値マスタ!$C$4:$G$4,0)))),"",INDEX(成長値マスタ!$C$5:$G$39,MATCH($C10,成長値マスタ!$B$5:$B$39,0),MATCH(W$4,成長値マスタ!$C$4:$G$4,0)))</f>
        <v>40</v>
      </c>
      <c r="X10" s="39"/>
      <c r="Y10" s="39">
        <f>IF(OR($C10="",$E10="",$E9="",ISNA(INDEX(補正値マスタ!$C$5:$J$39,MATCH($C10,補正値マスタ!$B$5:$B$39,0),MATCH(S$4,補正値マスタ!$C$4:$J$4,0)))),"",INDEX(補正値マスタ!$C$5:$J$39,MATCH($C10,補正値マスタ!$B$5:$B$39,0),MATCH(S$4,補正値マスタ!$C$4:$J$4,0)))</f>
        <v>140</v>
      </c>
      <c r="Z10" s="39">
        <f>IF(OR($C10="",$E10="",$E9="",ISNA(INDEX(補正値マスタ!$C$5:$J$39,MATCH($C10,補正値マスタ!$B$5:$B$39,0),MATCH(T$4,補正値マスタ!$C$4:$J$4,0)))),"",INDEX(補正値マスタ!$C$5:$J$39,MATCH($C10,補正値マスタ!$B$5:$B$39,0),MATCH(T$4,補正値マスタ!$C$4:$J$4,0)))</f>
        <v>50</v>
      </c>
      <c r="AA10" s="39">
        <f>IF(OR($C10="",$E10="",$E9="",ISNA(INDEX(補正値マスタ!$C$5:$J$39,MATCH($C10,補正値マスタ!$B$5:$B$39,0),MATCH(U$4,補正値マスタ!$C$4:$J$4,0)))),"",INDEX(補正値マスタ!$C$5:$J$39,MATCH($C10,補正値マスタ!$B$5:$B$39,0),MATCH(U$4,補正値マスタ!$C$4:$J$4,0)))</f>
        <v>120</v>
      </c>
      <c r="AB10" s="39">
        <f>IF(OR($C10="",$E10="",$E9="",ISNA(INDEX(補正値マスタ!$C$5:$J$39,MATCH($C10,補正値マスタ!$B$5:$B$39,0),MATCH(V$4,補正値マスタ!$C$4:$J$4,0)))),"",INDEX(補正値マスタ!$C$5:$J$39,MATCH($C10,補正値マスタ!$B$5:$B$39,0),MATCH(V$4,補正値マスタ!$C$4:$J$4,0)))</f>
        <v>120</v>
      </c>
      <c r="AC10" s="69">
        <f>IF(OR($C10="",$E10="",$E9="",ISNA(INDEX(補正値マスタ!$C$5:$J$39,MATCH($C10,補正値マスタ!$B$5:$B$39,0),MATCH(W$4,補正値マスタ!$C$4:$J$4,0)))),"",INDEX(補正値マスタ!$C$5:$J$39,MATCH($C10,補正値マスタ!$B$5:$B$39,0),MATCH(W$4,補正値マスタ!$C$4:$J$4,0)))</f>
        <v>115</v>
      </c>
      <c r="AD10" s="70">
        <f t="shared" si="11"/>
        <v>539.59769044514815</v>
      </c>
      <c r="AE10" s="71">
        <f t="shared" si="12"/>
        <v>72.826681246582822</v>
      </c>
      <c r="AF10" s="71">
        <f t="shared" si="13"/>
        <v>12.000829712600888</v>
      </c>
      <c r="AG10" s="71">
        <f t="shared" si="14"/>
        <v>14.052689052689054</v>
      </c>
      <c r="AH10" s="73">
        <f t="shared" si="15"/>
        <v>14.564510708700093</v>
      </c>
      <c r="AI10" s="2"/>
    </row>
    <row r="11" spans="1:35" ht="13.5" customHeight="1" x14ac:dyDescent="0.15">
      <c r="A11" s="2"/>
      <c r="B11" s="18"/>
      <c r="C11" s="19" t="s">
        <v>34</v>
      </c>
      <c r="D11" s="64"/>
      <c r="E11" s="62">
        <v>99</v>
      </c>
      <c r="F11" s="63"/>
      <c r="G11" s="39">
        <f t="shared" si="1"/>
        <v>644</v>
      </c>
      <c r="H11" s="39">
        <f t="shared" si="2"/>
        <v>86</v>
      </c>
      <c r="I11" s="39">
        <f t="shared" si="3"/>
        <v>13</v>
      </c>
      <c r="J11" s="39">
        <f t="shared" si="4"/>
        <v>16</v>
      </c>
      <c r="K11" s="39">
        <f t="shared" si="5"/>
        <v>16</v>
      </c>
      <c r="L11" s="39"/>
      <c r="M11" s="39">
        <f t="shared" si="6"/>
        <v>450</v>
      </c>
      <c r="N11" s="39">
        <f t="shared" si="7"/>
        <v>43</v>
      </c>
      <c r="O11" s="39">
        <f t="shared" si="8"/>
        <v>16</v>
      </c>
      <c r="P11" s="39">
        <f t="shared" si="9"/>
        <v>19</v>
      </c>
      <c r="Q11" s="39">
        <f t="shared" si="10"/>
        <v>12</v>
      </c>
      <c r="R11" s="39"/>
      <c r="S11" s="39">
        <f>IF(OR($C11="",$E11="",$E10="",ISNA(INDEX(成長値マスタ!$C$5:$G$39,MATCH($C11,成長値マスタ!$B$5:$B$39,0),MATCH(S$4,成長値マスタ!$C$4:$G$4,0)))),"",INDEX(成長値マスタ!$C$5:$G$39,MATCH($C11,成長値マスタ!$B$5:$B$39,0),MATCH(S$4,成長値マスタ!$C$4:$G$4,0)))</f>
        <v>12</v>
      </c>
      <c r="T11" s="39">
        <f>IF(OR($C11="",$E11="",$E10="",ISNA(INDEX(成長値マスタ!$C$5:$G$39,MATCH($C11,成長値マスタ!$B$5:$B$39,0),MATCH(T$4,成長値マスタ!$C$4:$G$4,0)))),"",INDEX(成長値マスタ!$C$5:$G$39,MATCH($C11,成長値マスタ!$B$5:$B$39,0),MATCH(T$4,成長値マスタ!$C$4:$G$4,0)))</f>
        <v>13</v>
      </c>
      <c r="U11" s="39">
        <f>IF(OR($C11="",$E11="",$E10="",ISNA(INDEX(成長値マスタ!$C$5:$G$39,MATCH($C11,成長値マスタ!$B$5:$B$39,0),MATCH(U$4,成長値マスタ!$C$4:$G$4,0)))),"",INDEX(成長値マスタ!$C$5:$G$39,MATCH($C11,成長値マスタ!$B$5:$B$39,0),MATCH(U$4,成長値マスタ!$C$4:$G$4,0)))</f>
        <v>80</v>
      </c>
      <c r="V11" s="39">
        <f>IF(OR($C11="",$E11="",$E10="",ISNA(INDEX(成長値マスタ!$C$5:$G$39,MATCH($C11,成長値マスタ!$B$5:$B$39,0),MATCH(V$4,成長値マスタ!$C$4:$G$4,0)))),"",INDEX(成長値マスタ!$C$5:$G$39,MATCH($C11,成長値マスタ!$B$5:$B$39,0),MATCH(V$4,成長値マスタ!$C$4:$G$4,0)))</f>
        <v>43</v>
      </c>
      <c r="W11" s="39">
        <f>IF(OR($C11="",$E11="",$E10="",ISNA(INDEX(成長値マスタ!$C$5:$G$39,MATCH($C11,成長値マスタ!$B$5:$B$39,0),MATCH(W$4,成長値マスタ!$C$4:$G$4,0)))),"",INDEX(成長値マスタ!$C$5:$G$39,MATCH($C11,成長値マスタ!$B$5:$B$39,0),MATCH(W$4,成長値マスタ!$C$4:$G$4,0)))</f>
        <v>50</v>
      </c>
      <c r="X11" s="39"/>
      <c r="Y11" s="39">
        <f>IF(OR($C11="",$E11="",$E10="",ISNA(INDEX(補正値マスタ!$C$5:$J$39,MATCH($C11,補正値マスタ!$B$5:$B$39,0),MATCH(S$4,補正値マスタ!$C$4:$J$4,0)))),"",INDEX(補正値マスタ!$C$5:$J$39,MATCH($C11,補正値マスタ!$B$5:$B$39,0),MATCH(S$4,補正値マスタ!$C$4:$J$4,0)))</f>
        <v>70</v>
      </c>
      <c r="Z11" s="39">
        <f>IF(OR($C11="",$E11="",$E10="",ISNA(INDEX(補正値マスタ!$C$5:$J$39,MATCH($C11,補正値マスタ!$B$5:$B$39,0),MATCH(T$4,補正値マスタ!$C$4:$J$4,0)))),"",INDEX(補正値マスタ!$C$5:$J$39,MATCH($C11,補正値マスタ!$B$5:$B$39,0),MATCH(T$4,補正値マスタ!$C$4:$J$4,0)))</f>
        <v>50</v>
      </c>
      <c r="AA11" s="39">
        <f>IF(OR($C11="",$E11="",$E10="",ISNA(INDEX(補正値マスタ!$C$5:$J$39,MATCH($C11,補正値マスタ!$B$5:$B$39,0),MATCH(U$4,補正値マスタ!$C$4:$J$4,0)))),"",INDEX(補正値マスタ!$C$5:$J$39,MATCH($C11,補正値マスタ!$B$5:$B$39,0),MATCH(U$4,補正値マスタ!$C$4:$J$4,0)))</f>
        <v>120</v>
      </c>
      <c r="AB11" s="39">
        <f>IF(OR($C11="",$E11="",$E10="",ISNA(INDEX(補正値マスタ!$C$5:$J$39,MATCH($C11,補正値マスタ!$B$5:$B$39,0),MATCH(V$4,補正値マスタ!$C$4:$J$4,0)))),"",INDEX(補正値マスタ!$C$5:$J$39,MATCH($C11,補正値マスタ!$B$5:$B$39,0),MATCH(V$4,補正値マスタ!$C$4:$J$4,0)))</f>
        <v>122</v>
      </c>
      <c r="AC11" s="69">
        <f>IF(OR($C11="",$E11="",$E10="",ISNA(INDEX(補正値マスタ!$C$5:$J$39,MATCH($C11,補正値マスタ!$B$5:$B$39,0),MATCH(W$4,補正値マスタ!$C$4:$J$4,0)))),"",INDEX(補正値マスタ!$C$5:$J$39,MATCH($C11,補正値マスタ!$B$5:$B$39,0),MATCH(W$4,補正値マスタ!$C$4:$J$4,0)))</f>
        <v>75</v>
      </c>
      <c r="AD11" s="70">
        <f t="shared" si="11"/>
        <v>644.03595311195102</v>
      </c>
      <c r="AE11" s="71">
        <f t="shared" si="12"/>
        <v>86.77221595337528</v>
      </c>
      <c r="AF11" s="71">
        <f t="shared" si="13"/>
        <v>13.342537382332663</v>
      </c>
      <c r="AG11" s="71">
        <f t="shared" si="14"/>
        <v>16.0925955280794</v>
      </c>
      <c r="AH11" s="73">
        <f t="shared" si="15"/>
        <v>16.565741187758121</v>
      </c>
      <c r="AI11" s="2"/>
    </row>
    <row r="12" spans="1:35" ht="13.5" customHeight="1" x14ac:dyDescent="0.15">
      <c r="A12" s="2"/>
      <c r="B12" s="18"/>
      <c r="C12" s="19" t="s">
        <v>87</v>
      </c>
      <c r="D12" s="64"/>
      <c r="E12" s="62">
        <v>1</v>
      </c>
      <c r="F12" s="63"/>
      <c r="G12" s="39">
        <f t="shared" si="1"/>
        <v>109</v>
      </c>
      <c r="H12" s="39">
        <f t="shared" si="2"/>
        <v>14</v>
      </c>
      <c r="I12" s="39">
        <f t="shared" si="3"/>
        <v>6</v>
      </c>
      <c r="J12" s="39">
        <f t="shared" si="4"/>
        <v>5</v>
      </c>
      <c r="K12" s="39">
        <f t="shared" si="5"/>
        <v>5</v>
      </c>
      <c r="L12" s="39"/>
      <c r="M12" s="39">
        <f t="shared" si="6"/>
        <v>65</v>
      </c>
      <c r="N12" s="39">
        <f t="shared" si="7"/>
        <v>7</v>
      </c>
      <c r="O12" s="39">
        <f t="shared" si="8"/>
        <v>6</v>
      </c>
      <c r="P12" s="39">
        <f t="shared" si="9"/>
        <v>5</v>
      </c>
      <c r="Q12" s="39">
        <f t="shared" si="10"/>
        <v>5</v>
      </c>
      <c r="R12" s="39"/>
      <c r="S12" s="39">
        <f>IF(OR($C12="",$E12="",$E11="",ISNA(INDEX(成長値マスタ!$C$5:$G$39,MATCH($C12,成長値マスタ!$B$5:$B$39,0),MATCH(S$4,成長値マスタ!$C$4:$G$4,0)))),"",INDEX(成長値マスタ!$C$5:$G$39,MATCH($C12,成長値マスタ!$B$5:$B$39,0),MATCH(S$4,成長値マスタ!$C$4:$G$4,0)))</f>
        <v>20</v>
      </c>
      <c r="T12" s="39">
        <f>IF(OR($C12="",$E12="",$E11="",ISNA(INDEX(成長値マスタ!$C$5:$G$39,MATCH($C12,成長値マスタ!$B$5:$B$39,0),MATCH(T$4,成長値マスタ!$C$4:$G$4,0)))),"",INDEX(成長値マスタ!$C$5:$G$39,MATCH($C12,成長値マスタ!$B$5:$B$39,0),MATCH(T$4,成長値マスタ!$C$4:$G$4,0)))</f>
        <v>20</v>
      </c>
      <c r="U12" s="39">
        <f>IF(OR($C12="",$E12="",$E11="",ISNA(INDEX(成長値マスタ!$C$5:$G$39,MATCH($C12,成長値マスタ!$B$5:$B$39,0),MATCH(U$4,成長値マスタ!$C$4:$G$4,0)))),"",INDEX(成長値マスタ!$C$5:$G$39,MATCH($C12,成長値マスタ!$B$5:$B$39,0),MATCH(U$4,成長値マスタ!$C$4:$G$4,0)))</f>
        <v>100</v>
      </c>
      <c r="V12" s="39">
        <f>IF(OR($C12="",$E12="",$E11="",ISNA(INDEX(成長値マスタ!$C$5:$G$39,MATCH($C12,成長値マスタ!$B$5:$B$39,0),MATCH(V$4,成長値マスタ!$C$4:$G$4,0)))),"",INDEX(成長値マスタ!$C$5:$G$39,MATCH($C12,成長値マスタ!$B$5:$B$39,0),MATCH(V$4,成長値マスタ!$C$4:$G$4,0)))</f>
        <v>50</v>
      </c>
      <c r="W12" s="39">
        <f>IF(OR($C12="",$E12="",$E11="",ISNA(INDEX(成長値マスタ!$C$5:$G$39,MATCH($C12,成長値マスタ!$B$5:$B$39,0),MATCH(W$4,成長値マスタ!$C$4:$G$4,0)))),"",INDEX(成長値マスタ!$C$5:$G$39,MATCH($C12,成長値マスタ!$B$5:$B$39,0),MATCH(W$4,成長値マスタ!$C$4:$G$4,0)))</f>
        <v>50</v>
      </c>
      <c r="X12" s="39"/>
      <c r="Y12" s="39">
        <f>IF(OR($C12="",$E12="",$E11="",ISNA(INDEX(補正値マスタ!$C$5:$J$39,MATCH($C12,補正値マスタ!$B$5:$B$39,0),MATCH(S$4,補正値マスタ!$C$4:$J$4,0)))),"",INDEX(補正値マスタ!$C$5:$J$39,MATCH($C12,補正値マスタ!$B$5:$B$39,0),MATCH(S$4,補正値マスタ!$C$4:$J$4,0)))</f>
        <v>60</v>
      </c>
      <c r="Z12" s="39">
        <f>IF(OR($C12="",$E12="",$E11="",ISNA(INDEX(補正値マスタ!$C$5:$J$39,MATCH($C12,補正値マスタ!$B$5:$B$39,0),MATCH(T$4,補正値マスタ!$C$4:$J$4,0)))),"",INDEX(補正値マスタ!$C$5:$J$39,MATCH($C12,補正値マスタ!$B$5:$B$39,0),MATCH(T$4,補正値マスタ!$C$4:$J$4,0)))</f>
        <v>50</v>
      </c>
      <c r="AA12" s="39">
        <f>IF(OR($C12="",$E12="",$E11="",ISNA(INDEX(補正値マスタ!$C$5:$J$39,MATCH($C12,補正値マスタ!$B$5:$B$39,0),MATCH(U$4,補正値マスタ!$C$4:$J$4,0)))),"",INDEX(補正値マスタ!$C$5:$J$39,MATCH($C12,補正値マスタ!$B$5:$B$39,0),MATCH(U$4,補正値マスタ!$C$4:$J$4,0)))</f>
        <v>100</v>
      </c>
      <c r="AB12" s="39">
        <f>IF(OR($C12="",$E12="",$E11="",ISNA(INDEX(補正値マスタ!$C$5:$J$39,MATCH($C12,補正値マスタ!$B$5:$B$39,0),MATCH(V$4,補正値マスタ!$C$4:$J$4,0)))),"",INDEX(補正値マスタ!$C$5:$J$39,MATCH($C12,補正値マスタ!$B$5:$B$39,0),MATCH(V$4,補正値マスタ!$C$4:$J$4,0)))</f>
        <v>110</v>
      </c>
      <c r="AC12" s="69">
        <f>IF(OR($C12="",$E12="",$E11="",ISNA(INDEX(補正値マスタ!$C$5:$J$39,MATCH($C12,補正値マスタ!$B$5:$B$39,0),MATCH(W$4,補正値マスタ!$C$4:$J$4,0)))),"",INDEX(補正値マスタ!$C$5:$J$39,MATCH($C12,補正値マスタ!$B$5:$B$39,0),MATCH(W$4,補正値マスタ!$C$4:$J$4,0)))</f>
        <v>95</v>
      </c>
      <c r="AD12" s="70">
        <f t="shared" si="11"/>
        <v>109.15863612066967</v>
      </c>
      <c r="AE12" s="71">
        <f t="shared" si="12"/>
        <v>14.707155246334793</v>
      </c>
      <c r="AF12" s="71">
        <f t="shared" si="13"/>
        <v>6.7386552436023557</v>
      </c>
      <c r="AG12" s="71">
        <f t="shared" si="14"/>
        <v>5.4366876784052032</v>
      </c>
      <c r="AH12" s="73">
        <f t="shared" si="15"/>
        <v>5.5965341850534198</v>
      </c>
      <c r="AI12" s="2"/>
    </row>
    <row r="13" spans="1:35" ht="13.5" customHeight="1" x14ac:dyDescent="0.15">
      <c r="A13" s="2"/>
      <c r="B13" s="18"/>
      <c r="C13" s="19" t="s">
        <v>34</v>
      </c>
      <c r="D13" s="64"/>
      <c r="E13" s="62">
        <v>99</v>
      </c>
      <c r="F13" s="63"/>
      <c r="G13" s="39">
        <f t="shared" si="1"/>
        <v>932</v>
      </c>
      <c r="H13" s="39">
        <f t="shared" si="2"/>
        <v>117</v>
      </c>
      <c r="I13" s="39">
        <f t="shared" si="3"/>
        <v>14</v>
      </c>
      <c r="J13" s="39">
        <f t="shared" si="4"/>
        <v>17</v>
      </c>
      <c r="K13" s="39">
        <f t="shared" si="5"/>
        <v>16</v>
      </c>
      <c r="L13" s="39"/>
      <c r="M13" s="39">
        <f t="shared" si="6"/>
        <v>652</v>
      </c>
      <c r="N13" s="39">
        <f t="shared" si="7"/>
        <v>58</v>
      </c>
      <c r="O13" s="39">
        <f t="shared" si="8"/>
        <v>17</v>
      </c>
      <c r="P13" s="39">
        <f t="shared" si="9"/>
        <v>21</v>
      </c>
      <c r="Q13" s="39">
        <f t="shared" si="10"/>
        <v>12</v>
      </c>
      <c r="R13" s="39"/>
      <c r="S13" s="39">
        <f>IF(OR($C13="",$E13="",$E12="",ISNA(INDEX(成長値マスタ!$C$5:$G$39,MATCH($C13,成長値マスタ!$B$5:$B$39,0),MATCH(S$4,成長値マスタ!$C$4:$G$4,0)))),"",INDEX(成長値マスタ!$C$5:$G$39,MATCH($C13,成長値マスタ!$B$5:$B$39,0),MATCH(S$4,成長値マスタ!$C$4:$G$4,0)))</f>
        <v>12</v>
      </c>
      <c r="T13" s="39">
        <f>IF(OR($C13="",$E13="",$E12="",ISNA(INDEX(成長値マスタ!$C$5:$G$39,MATCH($C13,成長値マスタ!$B$5:$B$39,0),MATCH(T$4,成長値マスタ!$C$4:$G$4,0)))),"",INDEX(成長値マスタ!$C$5:$G$39,MATCH($C13,成長値マスタ!$B$5:$B$39,0),MATCH(T$4,成長値マスタ!$C$4:$G$4,0)))</f>
        <v>13</v>
      </c>
      <c r="U13" s="39">
        <f>IF(OR($C13="",$E13="",$E12="",ISNA(INDEX(成長値マスタ!$C$5:$G$39,MATCH($C13,成長値マスタ!$B$5:$B$39,0),MATCH(U$4,成長値マスタ!$C$4:$G$4,0)))),"",INDEX(成長値マスタ!$C$5:$G$39,MATCH($C13,成長値マスタ!$B$5:$B$39,0),MATCH(U$4,成長値マスタ!$C$4:$G$4,0)))</f>
        <v>80</v>
      </c>
      <c r="V13" s="39">
        <f>IF(OR($C13="",$E13="",$E12="",ISNA(INDEX(成長値マスタ!$C$5:$G$39,MATCH($C13,成長値マスタ!$B$5:$B$39,0),MATCH(V$4,成長値マスタ!$C$4:$G$4,0)))),"",INDEX(成長値マスタ!$C$5:$G$39,MATCH($C13,成長値マスタ!$B$5:$B$39,0),MATCH(V$4,成長値マスタ!$C$4:$G$4,0)))</f>
        <v>43</v>
      </c>
      <c r="W13" s="39">
        <f>IF(OR($C13="",$E13="",$E12="",ISNA(INDEX(成長値マスタ!$C$5:$G$39,MATCH($C13,成長値マスタ!$B$5:$B$39,0),MATCH(W$4,成長値マスタ!$C$4:$G$4,0)))),"",INDEX(成長値マスタ!$C$5:$G$39,MATCH($C13,成長値マスタ!$B$5:$B$39,0),MATCH(W$4,成長値マスタ!$C$4:$G$4,0)))</f>
        <v>50</v>
      </c>
      <c r="X13" s="39"/>
      <c r="Y13" s="39">
        <f>IF(OR($C13="",$E13="",$E12="",ISNA(INDEX(補正値マスタ!$C$5:$J$39,MATCH($C13,補正値マスタ!$B$5:$B$39,0),MATCH(S$4,補正値マスタ!$C$4:$J$4,0)))),"",INDEX(補正値マスタ!$C$5:$J$39,MATCH($C13,補正値マスタ!$B$5:$B$39,0),MATCH(S$4,補正値マスタ!$C$4:$J$4,0)))</f>
        <v>70</v>
      </c>
      <c r="Z13" s="39">
        <f>IF(OR($C13="",$E13="",$E12="",ISNA(INDEX(補正値マスタ!$C$5:$J$39,MATCH($C13,補正値マスタ!$B$5:$B$39,0),MATCH(T$4,補正値マスタ!$C$4:$J$4,0)))),"",INDEX(補正値マスタ!$C$5:$J$39,MATCH($C13,補正値マスタ!$B$5:$B$39,0),MATCH(T$4,補正値マスタ!$C$4:$J$4,0)))</f>
        <v>50</v>
      </c>
      <c r="AA13" s="39">
        <f>IF(OR($C13="",$E13="",$E12="",ISNA(INDEX(補正値マスタ!$C$5:$J$39,MATCH($C13,補正値マスタ!$B$5:$B$39,0),MATCH(U$4,補正値マスタ!$C$4:$J$4,0)))),"",INDEX(補正値マスタ!$C$5:$J$39,MATCH($C13,補正値マスタ!$B$5:$B$39,0),MATCH(U$4,補正値マスタ!$C$4:$J$4,0)))</f>
        <v>120</v>
      </c>
      <c r="AB13" s="39">
        <f>IF(OR($C13="",$E13="",$E12="",ISNA(INDEX(補正値マスタ!$C$5:$J$39,MATCH($C13,補正値マスタ!$B$5:$B$39,0),MATCH(V$4,補正値マスタ!$C$4:$J$4,0)))),"",INDEX(補正値マスタ!$C$5:$J$39,MATCH($C13,補正値マスタ!$B$5:$B$39,0),MATCH(V$4,補正値マスタ!$C$4:$J$4,0)))</f>
        <v>122</v>
      </c>
      <c r="AC13" s="69">
        <f>IF(OR($C13="",$E13="",$E12="",ISNA(INDEX(補正値マスタ!$C$5:$J$39,MATCH($C13,補正値マスタ!$B$5:$B$39,0),MATCH(W$4,補正値マスタ!$C$4:$J$4,0)))),"",INDEX(補正値マスタ!$C$5:$J$39,MATCH($C13,補正値マスタ!$B$5:$B$39,0),MATCH(W$4,補正値マスタ!$C$4:$J$4,0)))</f>
        <v>75</v>
      </c>
      <c r="AD13" s="70">
        <f t="shared" si="11"/>
        <v>932.04681610725652</v>
      </c>
      <c r="AE13" s="71">
        <f t="shared" si="12"/>
        <v>117.65724197067834</v>
      </c>
      <c r="AF13" s="71">
        <f t="shared" si="13"/>
        <v>14.891596155615083</v>
      </c>
      <c r="AG13" s="71">
        <f t="shared" si="14"/>
        <v>17.545673871216792</v>
      </c>
      <c r="AH13" s="73">
        <f t="shared" si="15"/>
        <v>16.350658697509012</v>
      </c>
      <c r="AI13" s="2"/>
    </row>
    <row r="14" spans="1:35" ht="13.5" customHeight="1" x14ac:dyDescent="0.15">
      <c r="A14" s="2"/>
      <c r="B14" s="18"/>
      <c r="C14" s="19"/>
      <c r="D14" s="64"/>
      <c r="E14" s="62"/>
      <c r="F14" s="63"/>
      <c r="G14" s="39" t="str">
        <f t="shared" si="1"/>
        <v/>
      </c>
      <c r="H14" s="39" t="str">
        <f t="shared" si="2"/>
        <v/>
      </c>
      <c r="I14" s="39" t="str">
        <f t="shared" si="3"/>
        <v/>
      </c>
      <c r="J14" s="39" t="str">
        <f t="shared" si="4"/>
        <v/>
      </c>
      <c r="K14" s="39" t="str">
        <f t="shared" si="5"/>
        <v/>
      </c>
      <c r="L14" s="39"/>
      <c r="M14" s="39" t="str">
        <f t="shared" si="6"/>
        <v/>
      </c>
      <c r="N14" s="39" t="str">
        <f t="shared" si="7"/>
        <v/>
      </c>
      <c r="O14" s="39" t="str">
        <f t="shared" si="8"/>
        <v/>
      </c>
      <c r="P14" s="39" t="str">
        <f t="shared" si="9"/>
        <v/>
      </c>
      <c r="Q14" s="39" t="str">
        <f t="shared" si="10"/>
        <v/>
      </c>
      <c r="R14" s="39"/>
      <c r="S14" s="39" t="str">
        <f>IF(OR($C14="",$E14="",$E13="",ISNA(INDEX(成長値マスタ!$C$5:$G$39,MATCH($C14,成長値マスタ!$B$5:$B$39,0),MATCH(S$4,成長値マスタ!$C$4:$G$4,0)))),"",INDEX(成長値マスタ!$C$5:$G$39,MATCH($C14,成長値マスタ!$B$5:$B$39,0),MATCH(S$4,成長値マスタ!$C$4:$G$4,0)))</f>
        <v/>
      </c>
      <c r="T14" s="39" t="str">
        <f>IF(OR($C14="",$E14="",$E13="",ISNA(INDEX(成長値マスタ!$C$5:$G$39,MATCH($C14,成長値マスタ!$B$5:$B$39,0),MATCH(T$4,成長値マスタ!$C$4:$G$4,0)))),"",INDEX(成長値マスタ!$C$5:$G$39,MATCH($C14,成長値マスタ!$B$5:$B$39,0),MATCH(T$4,成長値マスタ!$C$4:$G$4,0)))</f>
        <v/>
      </c>
      <c r="U14" s="39" t="str">
        <f>IF(OR($C14="",$E14="",$E13="",ISNA(INDEX(成長値マスタ!$C$5:$G$39,MATCH($C14,成長値マスタ!$B$5:$B$39,0),MATCH(U$4,成長値マスタ!$C$4:$G$4,0)))),"",INDEX(成長値マスタ!$C$5:$G$39,MATCH($C14,成長値マスタ!$B$5:$B$39,0),MATCH(U$4,成長値マスタ!$C$4:$G$4,0)))</f>
        <v/>
      </c>
      <c r="V14" s="39" t="str">
        <f>IF(OR($C14="",$E14="",$E13="",ISNA(INDEX(成長値マスタ!$C$5:$G$39,MATCH($C14,成長値マスタ!$B$5:$B$39,0),MATCH(V$4,成長値マスタ!$C$4:$G$4,0)))),"",INDEX(成長値マスタ!$C$5:$G$39,MATCH($C14,成長値マスタ!$B$5:$B$39,0),MATCH(V$4,成長値マスタ!$C$4:$G$4,0)))</f>
        <v/>
      </c>
      <c r="W14" s="39" t="str">
        <f>IF(OR($C14="",$E14="",$E13="",ISNA(INDEX(成長値マスタ!$C$5:$G$39,MATCH($C14,成長値マスタ!$B$5:$B$39,0),MATCH(W$4,成長値マスタ!$C$4:$G$4,0)))),"",INDEX(成長値マスタ!$C$5:$G$39,MATCH($C14,成長値マスタ!$B$5:$B$39,0),MATCH(W$4,成長値マスタ!$C$4:$G$4,0)))</f>
        <v/>
      </c>
      <c r="X14" s="39"/>
      <c r="Y14" s="39" t="str">
        <f>IF(OR($C14="",$E14="",$E13="",ISNA(INDEX(補正値マスタ!$C$5:$J$39,MATCH($C14,補正値マスタ!$B$5:$B$39,0),MATCH(S$4,補正値マスタ!$C$4:$J$4,0)))),"",INDEX(補正値マスタ!$C$5:$J$39,MATCH($C14,補正値マスタ!$B$5:$B$39,0),MATCH(S$4,補正値マスタ!$C$4:$J$4,0)))</f>
        <v/>
      </c>
      <c r="Z14" s="39" t="str">
        <f>IF(OR($C14="",$E14="",$E13="",ISNA(INDEX(補正値マスタ!$C$5:$J$39,MATCH($C14,補正値マスタ!$B$5:$B$39,0),MATCH(T$4,補正値マスタ!$C$4:$J$4,0)))),"",INDEX(補正値マスタ!$C$5:$J$39,MATCH($C14,補正値マスタ!$B$5:$B$39,0),MATCH(T$4,補正値マスタ!$C$4:$J$4,0)))</f>
        <v/>
      </c>
      <c r="AA14" s="39" t="str">
        <f>IF(OR($C14="",$E14="",$E13="",ISNA(INDEX(補正値マスタ!$C$5:$J$39,MATCH($C14,補正値マスタ!$B$5:$B$39,0),MATCH(U$4,補正値マスタ!$C$4:$J$4,0)))),"",INDEX(補正値マスタ!$C$5:$J$39,MATCH($C14,補正値マスタ!$B$5:$B$39,0),MATCH(U$4,補正値マスタ!$C$4:$J$4,0)))</f>
        <v/>
      </c>
      <c r="AB14" s="39" t="str">
        <f>IF(OR($C14="",$E14="",$E13="",ISNA(INDEX(補正値マスタ!$C$5:$J$39,MATCH($C14,補正値マスタ!$B$5:$B$39,0),MATCH(V$4,補正値マスタ!$C$4:$J$4,0)))),"",INDEX(補正値マスタ!$C$5:$J$39,MATCH($C14,補正値マスタ!$B$5:$B$39,0),MATCH(V$4,補正値マスタ!$C$4:$J$4,0)))</f>
        <v/>
      </c>
      <c r="AC14" s="69" t="str">
        <f>IF(OR($C14="",$E14="",$E13="",ISNA(INDEX(補正値マスタ!$C$5:$J$39,MATCH($C14,補正値マスタ!$B$5:$B$39,0),MATCH(W$4,補正値マスタ!$C$4:$J$4,0)))),"",INDEX(補正値マスタ!$C$5:$J$39,MATCH($C14,補正値マスタ!$B$5:$B$39,0),MATCH(W$4,補正値マスタ!$C$4:$J$4,0)))</f>
        <v/>
      </c>
      <c r="AD14" s="70" t="str">
        <f t="shared" si="11"/>
        <v/>
      </c>
      <c r="AE14" s="71" t="str">
        <f t="shared" si="12"/>
        <v/>
      </c>
      <c r="AF14" s="71" t="str">
        <f t="shared" si="13"/>
        <v/>
      </c>
      <c r="AG14" s="71" t="str">
        <f t="shared" si="14"/>
        <v/>
      </c>
      <c r="AH14" s="73" t="str">
        <f t="shared" si="15"/>
        <v/>
      </c>
      <c r="AI14" s="2"/>
    </row>
    <row r="15" spans="1:35" ht="13.5" customHeight="1" x14ac:dyDescent="0.15">
      <c r="A15" s="2"/>
      <c r="B15" s="18"/>
      <c r="C15" s="19"/>
      <c r="D15" s="64"/>
      <c r="E15" s="62"/>
      <c r="F15" s="63"/>
      <c r="G15" s="39" t="str">
        <f t="shared" si="1"/>
        <v/>
      </c>
      <c r="H15" s="39" t="str">
        <f t="shared" si="2"/>
        <v/>
      </c>
      <c r="I15" s="39" t="str">
        <f t="shared" si="3"/>
        <v/>
      </c>
      <c r="J15" s="39" t="str">
        <f t="shared" si="4"/>
        <v/>
      </c>
      <c r="K15" s="39" t="str">
        <f t="shared" si="5"/>
        <v/>
      </c>
      <c r="L15" s="39"/>
      <c r="M15" s="39" t="str">
        <f t="shared" si="6"/>
        <v/>
      </c>
      <c r="N15" s="39" t="str">
        <f t="shared" si="7"/>
        <v/>
      </c>
      <c r="O15" s="39" t="str">
        <f t="shared" si="8"/>
        <v/>
      </c>
      <c r="P15" s="39" t="str">
        <f t="shared" si="9"/>
        <v/>
      </c>
      <c r="Q15" s="39" t="str">
        <f t="shared" si="10"/>
        <v/>
      </c>
      <c r="R15" s="39"/>
      <c r="S15" s="39" t="str">
        <f>IF(OR($C15="",$E15="",$E14="",ISNA(INDEX(成長値マスタ!$C$5:$G$39,MATCH($C15,成長値マスタ!$B$5:$B$39,0),MATCH(S$4,成長値マスタ!$C$4:$G$4,0)))),"",INDEX(成長値マスタ!$C$5:$G$39,MATCH($C15,成長値マスタ!$B$5:$B$39,0),MATCH(S$4,成長値マスタ!$C$4:$G$4,0)))</f>
        <v/>
      </c>
      <c r="T15" s="39" t="str">
        <f>IF(OR($C15="",$E15="",$E14="",ISNA(INDEX(成長値マスタ!$C$5:$G$39,MATCH($C15,成長値マスタ!$B$5:$B$39,0),MATCH(T$4,成長値マスタ!$C$4:$G$4,0)))),"",INDEX(成長値マスタ!$C$5:$G$39,MATCH($C15,成長値マスタ!$B$5:$B$39,0),MATCH(T$4,成長値マスタ!$C$4:$G$4,0)))</f>
        <v/>
      </c>
      <c r="U15" s="39" t="str">
        <f>IF(OR($C15="",$E15="",$E14="",ISNA(INDEX(成長値マスタ!$C$5:$G$39,MATCH($C15,成長値マスタ!$B$5:$B$39,0),MATCH(U$4,成長値マスタ!$C$4:$G$4,0)))),"",INDEX(成長値マスタ!$C$5:$G$39,MATCH($C15,成長値マスタ!$B$5:$B$39,0),MATCH(U$4,成長値マスタ!$C$4:$G$4,0)))</f>
        <v/>
      </c>
      <c r="V15" s="39" t="str">
        <f>IF(OR($C15="",$E15="",$E14="",ISNA(INDEX(成長値マスタ!$C$5:$G$39,MATCH($C15,成長値マスタ!$B$5:$B$39,0),MATCH(V$4,成長値マスタ!$C$4:$G$4,0)))),"",INDEX(成長値マスタ!$C$5:$G$39,MATCH($C15,成長値マスタ!$B$5:$B$39,0),MATCH(V$4,成長値マスタ!$C$4:$G$4,0)))</f>
        <v/>
      </c>
      <c r="W15" s="39" t="str">
        <f>IF(OR($C15="",$E15="",$E14="",ISNA(INDEX(成長値マスタ!$C$5:$G$39,MATCH($C15,成長値マスタ!$B$5:$B$39,0),MATCH(W$4,成長値マスタ!$C$4:$G$4,0)))),"",INDEX(成長値マスタ!$C$5:$G$39,MATCH($C15,成長値マスタ!$B$5:$B$39,0),MATCH(W$4,成長値マスタ!$C$4:$G$4,0)))</f>
        <v/>
      </c>
      <c r="X15" s="39"/>
      <c r="Y15" s="39" t="str">
        <f>IF(OR($C15="",$E15="",$E14="",ISNA(INDEX(補正値マスタ!$C$5:$J$39,MATCH($C15,補正値マスタ!$B$5:$B$39,0),MATCH(S$4,補正値マスタ!$C$4:$J$4,0)))),"",INDEX(補正値マスタ!$C$5:$J$39,MATCH($C15,補正値マスタ!$B$5:$B$39,0),MATCH(S$4,補正値マスタ!$C$4:$J$4,0)))</f>
        <v/>
      </c>
      <c r="Z15" s="39" t="str">
        <f>IF(OR($C15="",$E15="",$E14="",ISNA(INDEX(補正値マスタ!$C$5:$J$39,MATCH($C15,補正値マスタ!$B$5:$B$39,0),MATCH(T$4,補正値マスタ!$C$4:$J$4,0)))),"",INDEX(補正値マスタ!$C$5:$J$39,MATCH($C15,補正値マスタ!$B$5:$B$39,0),MATCH(T$4,補正値マスタ!$C$4:$J$4,0)))</f>
        <v/>
      </c>
      <c r="AA15" s="39" t="str">
        <f>IF(OR($C15="",$E15="",$E14="",ISNA(INDEX(補正値マスタ!$C$5:$J$39,MATCH($C15,補正値マスタ!$B$5:$B$39,0),MATCH(U$4,補正値マスタ!$C$4:$J$4,0)))),"",INDEX(補正値マスタ!$C$5:$J$39,MATCH($C15,補正値マスタ!$B$5:$B$39,0),MATCH(U$4,補正値マスタ!$C$4:$J$4,0)))</f>
        <v/>
      </c>
      <c r="AB15" s="39" t="str">
        <f>IF(OR($C15="",$E15="",$E14="",ISNA(INDEX(補正値マスタ!$C$5:$J$39,MATCH($C15,補正値マスタ!$B$5:$B$39,0),MATCH(V$4,補正値マスタ!$C$4:$J$4,0)))),"",INDEX(補正値マスタ!$C$5:$J$39,MATCH($C15,補正値マスタ!$B$5:$B$39,0),MATCH(V$4,補正値マスタ!$C$4:$J$4,0)))</f>
        <v/>
      </c>
      <c r="AC15" s="69" t="str">
        <f>IF(OR($C15="",$E15="",$E14="",ISNA(INDEX(補正値マスタ!$C$5:$J$39,MATCH($C15,補正値マスタ!$B$5:$B$39,0),MATCH(W$4,補正値マスタ!$C$4:$J$4,0)))),"",INDEX(補正値マスタ!$C$5:$J$39,MATCH($C15,補正値マスタ!$B$5:$B$39,0),MATCH(W$4,補正値マスタ!$C$4:$J$4,0)))</f>
        <v/>
      </c>
      <c r="AD15" s="70" t="str">
        <f t="shared" si="11"/>
        <v/>
      </c>
      <c r="AE15" s="71" t="str">
        <f t="shared" si="12"/>
        <v/>
      </c>
      <c r="AF15" s="71" t="str">
        <f t="shared" si="13"/>
        <v/>
      </c>
      <c r="AG15" s="71" t="str">
        <f t="shared" si="14"/>
        <v/>
      </c>
      <c r="AH15" s="73" t="str">
        <f t="shared" si="15"/>
        <v/>
      </c>
      <c r="AI15" s="2"/>
    </row>
    <row r="16" spans="1:35" ht="13.5" customHeight="1" x14ac:dyDescent="0.15">
      <c r="A16" s="2"/>
      <c r="B16" s="18"/>
      <c r="C16" s="19"/>
      <c r="D16" s="64"/>
      <c r="E16" s="62"/>
      <c r="F16" s="63"/>
      <c r="G16" s="39" t="str">
        <f t="shared" si="1"/>
        <v/>
      </c>
      <c r="H16" s="39" t="str">
        <f t="shared" si="2"/>
        <v/>
      </c>
      <c r="I16" s="39" t="str">
        <f t="shared" si="3"/>
        <v/>
      </c>
      <c r="J16" s="39" t="str">
        <f t="shared" si="4"/>
        <v/>
      </c>
      <c r="K16" s="39" t="str">
        <f t="shared" si="5"/>
        <v/>
      </c>
      <c r="L16" s="39"/>
      <c r="M16" s="39" t="str">
        <f t="shared" si="6"/>
        <v/>
      </c>
      <c r="N16" s="39" t="str">
        <f t="shared" si="7"/>
        <v/>
      </c>
      <c r="O16" s="39" t="str">
        <f t="shared" si="8"/>
        <v/>
      </c>
      <c r="P16" s="39" t="str">
        <f t="shared" si="9"/>
        <v/>
      </c>
      <c r="Q16" s="39" t="str">
        <f t="shared" si="10"/>
        <v/>
      </c>
      <c r="R16" s="39"/>
      <c r="S16" s="39" t="str">
        <f>IF(OR($C16="",$E16="",$E15="",ISNA(INDEX(成長値マスタ!$C$5:$G$39,MATCH($C16,成長値マスタ!$B$5:$B$39,0),MATCH(S$4,成長値マスタ!$C$4:$G$4,0)))),"",INDEX(成長値マスタ!$C$5:$G$39,MATCH($C16,成長値マスタ!$B$5:$B$39,0),MATCH(S$4,成長値マスタ!$C$4:$G$4,0)))</f>
        <v/>
      </c>
      <c r="T16" s="39" t="str">
        <f>IF(OR($C16="",$E16="",$E15="",ISNA(INDEX(成長値マスタ!$C$5:$G$39,MATCH($C16,成長値マスタ!$B$5:$B$39,0),MATCH(T$4,成長値マスタ!$C$4:$G$4,0)))),"",INDEX(成長値マスタ!$C$5:$G$39,MATCH($C16,成長値マスタ!$B$5:$B$39,0),MATCH(T$4,成長値マスタ!$C$4:$G$4,0)))</f>
        <v/>
      </c>
      <c r="U16" s="39" t="str">
        <f>IF(OR($C16="",$E16="",$E15="",ISNA(INDEX(成長値マスタ!$C$5:$G$39,MATCH($C16,成長値マスタ!$B$5:$B$39,0),MATCH(U$4,成長値マスタ!$C$4:$G$4,0)))),"",INDEX(成長値マスタ!$C$5:$G$39,MATCH($C16,成長値マスタ!$B$5:$B$39,0),MATCH(U$4,成長値マスタ!$C$4:$G$4,0)))</f>
        <v/>
      </c>
      <c r="V16" s="39" t="str">
        <f>IF(OR($C16="",$E16="",$E15="",ISNA(INDEX(成長値マスタ!$C$5:$G$39,MATCH($C16,成長値マスタ!$B$5:$B$39,0),MATCH(V$4,成長値マスタ!$C$4:$G$4,0)))),"",INDEX(成長値マスタ!$C$5:$G$39,MATCH($C16,成長値マスタ!$B$5:$B$39,0),MATCH(V$4,成長値マスタ!$C$4:$G$4,0)))</f>
        <v/>
      </c>
      <c r="W16" s="39" t="str">
        <f>IF(OR($C16="",$E16="",$E15="",ISNA(INDEX(成長値マスタ!$C$5:$G$39,MATCH($C16,成長値マスタ!$B$5:$B$39,0),MATCH(W$4,成長値マスタ!$C$4:$G$4,0)))),"",INDEX(成長値マスタ!$C$5:$G$39,MATCH($C16,成長値マスタ!$B$5:$B$39,0),MATCH(W$4,成長値マスタ!$C$4:$G$4,0)))</f>
        <v/>
      </c>
      <c r="X16" s="39"/>
      <c r="Y16" s="39" t="str">
        <f>IF(OR($C16="",$E16="",$E15="",ISNA(INDEX(補正値マスタ!$C$5:$J$39,MATCH($C16,補正値マスタ!$B$5:$B$39,0),MATCH(S$4,補正値マスタ!$C$4:$J$4,0)))),"",INDEX(補正値マスタ!$C$5:$J$39,MATCH($C16,補正値マスタ!$B$5:$B$39,0),MATCH(S$4,補正値マスタ!$C$4:$J$4,0)))</f>
        <v/>
      </c>
      <c r="Z16" s="39" t="str">
        <f>IF(OR($C16="",$E16="",$E15="",ISNA(INDEX(補正値マスタ!$C$5:$J$39,MATCH($C16,補正値マスタ!$B$5:$B$39,0),MATCH(T$4,補正値マスタ!$C$4:$J$4,0)))),"",INDEX(補正値マスタ!$C$5:$J$39,MATCH($C16,補正値マスタ!$B$5:$B$39,0),MATCH(T$4,補正値マスタ!$C$4:$J$4,0)))</f>
        <v/>
      </c>
      <c r="AA16" s="39" t="str">
        <f>IF(OR($C16="",$E16="",$E15="",ISNA(INDEX(補正値マスタ!$C$5:$J$39,MATCH($C16,補正値マスタ!$B$5:$B$39,0),MATCH(U$4,補正値マスタ!$C$4:$J$4,0)))),"",INDEX(補正値マスタ!$C$5:$J$39,MATCH($C16,補正値マスタ!$B$5:$B$39,0),MATCH(U$4,補正値マスタ!$C$4:$J$4,0)))</f>
        <v/>
      </c>
      <c r="AB16" s="39" t="str">
        <f>IF(OR($C16="",$E16="",$E15="",ISNA(INDEX(補正値マスタ!$C$5:$J$39,MATCH($C16,補正値マスタ!$B$5:$B$39,0),MATCH(V$4,補正値マスタ!$C$4:$J$4,0)))),"",INDEX(補正値マスタ!$C$5:$J$39,MATCH($C16,補正値マスタ!$B$5:$B$39,0),MATCH(V$4,補正値マスタ!$C$4:$J$4,0)))</f>
        <v/>
      </c>
      <c r="AC16" s="69" t="str">
        <f>IF(OR($C16="",$E16="",$E15="",ISNA(INDEX(補正値マスタ!$C$5:$J$39,MATCH($C16,補正値マスタ!$B$5:$B$39,0),MATCH(W$4,補正値マスタ!$C$4:$J$4,0)))),"",INDEX(補正値マスタ!$C$5:$J$39,MATCH($C16,補正値マスタ!$B$5:$B$39,0),MATCH(W$4,補正値マスタ!$C$4:$J$4,0)))</f>
        <v/>
      </c>
      <c r="AD16" s="70" t="str">
        <f t="shared" si="11"/>
        <v/>
      </c>
      <c r="AE16" s="71" t="str">
        <f t="shared" si="12"/>
        <v/>
      </c>
      <c r="AF16" s="71" t="str">
        <f t="shared" si="13"/>
        <v/>
      </c>
      <c r="AG16" s="71" t="str">
        <f t="shared" si="14"/>
        <v/>
      </c>
      <c r="AH16" s="73" t="str">
        <f t="shared" si="15"/>
        <v/>
      </c>
      <c r="AI16" s="2"/>
    </row>
    <row r="17" spans="1:35" ht="13.5" customHeight="1" x14ac:dyDescent="0.15">
      <c r="A17" s="2"/>
      <c r="B17" s="18"/>
      <c r="C17" s="19"/>
      <c r="D17" s="64"/>
      <c r="E17" s="62"/>
      <c r="F17" s="63"/>
      <c r="G17" s="39" t="str">
        <f t="shared" si="1"/>
        <v/>
      </c>
      <c r="H17" s="39" t="str">
        <f t="shared" si="2"/>
        <v/>
      </c>
      <c r="I17" s="39" t="str">
        <f t="shared" si="3"/>
        <v/>
      </c>
      <c r="J17" s="39" t="str">
        <f t="shared" si="4"/>
        <v/>
      </c>
      <c r="K17" s="39" t="str">
        <f t="shared" si="5"/>
        <v/>
      </c>
      <c r="L17" s="39"/>
      <c r="M17" s="39" t="str">
        <f t="shared" si="6"/>
        <v/>
      </c>
      <c r="N17" s="39" t="str">
        <f t="shared" si="7"/>
        <v/>
      </c>
      <c r="O17" s="39" t="str">
        <f t="shared" si="8"/>
        <v/>
      </c>
      <c r="P17" s="39" t="str">
        <f t="shared" si="9"/>
        <v/>
      </c>
      <c r="Q17" s="39" t="str">
        <f t="shared" si="10"/>
        <v/>
      </c>
      <c r="R17" s="39"/>
      <c r="S17" s="39" t="str">
        <f>IF(OR($C17="",$E17="",$E16="",ISNA(INDEX(成長値マスタ!$C$5:$G$39,MATCH($C17,成長値マスタ!$B$5:$B$39,0),MATCH(S$4,成長値マスタ!$C$4:$G$4,0)))),"",INDEX(成長値マスタ!$C$5:$G$39,MATCH($C17,成長値マスタ!$B$5:$B$39,0),MATCH(S$4,成長値マスタ!$C$4:$G$4,0)))</f>
        <v/>
      </c>
      <c r="T17" s="39" t="str">
        <f>IF(OR($C17="",$E17="",$E16="",ISNA(INDEX(成長値マスタ!$C$5:$G$39,MATCH($C17,成長値マスタ!$B$5:$B$39,0),MATCH(T$4,成長値マスタ!$C$4:$G$4,0)))),"",INDEX(成長値マスタ!$C$5:$G$39,MATCH($C17,成長値マスタ!$B$5:$B$39,0),MATCH(T$4,成長値マスタ!$C$4:$G$4,0)))</f>
        <v/>
      </c>
      <c r="U17" s="39" t="str">
        <f>IF(OR($C17="",$E17="",$E16="",ISNA(INDEX(成長値マスタ!$C$5:$G$39,MATCH($C17,成長値マスタ!$B$5:$B$39,0),MATCH(U$4,成長値マスタ!$C$4:$G$4,0)))),"",INDEX(成長値マスタ!$C$5:$G$39,MATCH($C17,成長値マスタ!$B$5:$B$39,0),MATCH(U$4,成長値マスタ!$C$4:$G$4,0)))</f>
        <v/>
      </c>
      <c r="V17" s="39" t="str">
        <f>IF(OR($C17="",$E17="",$E16="",ISNA(INDEX(成長値マスタ!$C$5:$G$39,MATCH($C17,成長値マスタ!$B$5:$B$39,0),MATCH(V$4,成長値マスタ!$C$4:$G$4,0)))),"",INDEX(成長値マスタ!$C$5:$G$39,MATCH($C17,成長値マスタ!$B$5:$B$39,0),MATCH(V$4,成長値マスタ!$C$4:$G$4,0)))</f>
        <v/>
      </c>
      <c r="W17" s="39" t="str">
        <f>IF(OR($C17="",$E17="",$E16="",ISNA(INDEX(成長値マスタ!$C$5:$G$39,MATCH($C17,成長値マスタ!$B$5:$B$39,0),MATCH(W$4,成長値マスタ!$C$4:$G$4,0)))),"",INDEX(成長値マスタ!$C$5:$G$39,MATCH($C17,成長値マスタ!$B$5:$B$39,0),MATCH(W$4,成長値マスタ!$C$4:$G$4,0)))</f>
        <v/>
      </c>
      <c r="X17" s="39"/>
      <c r="Y17" s="39" t="str">
        <f>IF(OR($C17="",$E17="",$E16="",ISNA(INDEX(補正値マスタ!$C$5:$J$39,MATCH($C17,補正値マスタ!$B$5:$B$39,0),MATCH(S$4,補正値マスタ!$C$4:$J$4,0)))),"",INDEX(補正値マスタ!$C$5:$J$39,MATCH($C17,補正値マスタ!$B$5:$B$39,0),MATCH(S$4,補正値マスタ!$C$4:$J$4,0)))</f>
        <v/>
      </c>
      <c r="Z17" s="39" t="str">
        <f>IF(OR($C17="",$E17="",$E16="",ISNA(INDEX(補正値マスタ!$C$5:$J$39,MATCH($C17,補正値マスタ!$B$5:$B$39,0),MATCH(T$4,補正値マスタ!$C$4:$J$4,0)))),"",INDEX(補正値マスタ!$C$5:$J$39,MATCH($C17,補正値マスタ!$B$5:$B$39,0),MATCH(T$4,補正値マスタ!$C$4:$J$4,0)))</f>
        <v/>
      </c>
      <c r="AA17" s="39" t="str">
        <f>IF(OR($C17="",$E17="",$E16="",ISNA(INDEX(補正値マスタ!$C$5:$J$39,MATCH($C17,補正値マスタ!$B$5:$B$39,0),MATCH(U$4,補正値マスタ!$C$4:$J$4,0)))),"",INDEX(補正値マスタ!$C$5:$J$39,MATCH($C17,補正値マスタ!$B$5:$B$39,0),MATCH(U$4,補正値マスタ!$C$4:$J$4,0)))</f>
        <v/>
      </c>
      <c r="AB17" s="39" t="str">
        <f>IF(OR($C17="",$E17="",$E16="",ISNA(INDEX(補正値マスタ!$C$5:$J$39,MATCH($C17,補正値マスタ!$B$5:$B$39,0),MATCH(V$4,補正値マスタ!$C$4:$J$4,0)))),"",INDEX(補正値マスタ!$C$5:$J$39,MATCH($C17,補正値マスタ!$B$5:$B$39,0),MATCH(V$4,補正値マスタ!$C$4:$J$4,0)))</f>
        <v/>
      </c>
      <c r="AC17" s="69" t="str">
        <f>IF(OR($C17="",$E17="",$E16="",ISNA(INDEX(補正値マスタ!$C$5:$J$39,MATCH($C17,補正値マスタ!$B$5:$B$39,0),MATCH(W$4,補正値マスタ!$C$4:$J$4,0)))),"",INDEX(補正値マスタ!$C$5:$J$39,MATCH($C17,補正値マスタ!$B$5:$B$39,0),MATCH(W$4,補正値マスタ!$C$4:$J$4,0)))</f>
        <v/>
      </c>
      <c r="AD17" s="70" t="str">
        <f t="shared" si="11"/>
        <v/>
      </c>
      <c r="AE17" s="71" t="str">
        <f t="shared" si="12"/>
        <v/>
      </c>
      <c r="AF17" s="71" t="str">
        <f t="shared" si="13"/>
        <v/>
      </c>
      <c r="AG17" s="71" t="str">
        <f t="shared" si="14"/>
        <v/>
      </c>
      <c r="AH17" s="73" t="str">
        <f t="shared" si="15"/>
        <v/>
      </c>
      <c r="AI17" s="2"/>
    </row>
    <row r="18" spans="1:35" ht="13.5" customHeight="1" x14ac:dyDescent="0.15">
      <c r="A18" s="2"/>
      <c r="B18" s="18"/>
      <c r="C18" s="19"/>
      <c r="D18" s="64"/>
      <c r="E18" s="62"/>
      <c r="F18" s="63"/>
      <c r="G18" s="39" t="str">
        <f t="shared" si="1"/>
        <v/>
      </c>
      <c r="H18" s="39" t="str">
        <f t="shared" si="2"/>
        <v/>
      </c>
      <c r="I18" s="39" t="str">
        <f t="shared" si="3"/>
        <v/>
      </c>
      <c r="J18" s="39" t="str">
        <f t="shared" si="4"/>
        <v/>
      </c>
      <c r="K18" s="39" t="str">
        <f t="shared" si="5"/>
        <v/>
      </c>
      <c r="L18" s="39"/>
      <c r="M18" s="39" t="str">
        <f t="shared" si="6"/>
        <v/>
      </c>
      <c r="N18" s="39" t="str">
        <f t="shared" si="7"/>
        <v/>
      </c>
      <c r="O18" s="39" t="str">
        <f t="shared" si="8"/>
        <v/>
      </c>
      <c r="P18" s="39" t="str">
        <f t="shared" si="9"/>
        <v/>
      </c>
      <c r="Q18" s="39" t="str">
        <f t="shared" si="10"/>
        <v/>
      </c>
      <c r="R18" s="39"/>
      <c r="S18" s="39" t="str">
        <f>IF(OR($C18="",$E18="",$E17="",ISNA(INDEX(成長値マスタ!$C$5:$G$39,MATCH($C18,成長値マスタ!$B$5:$B$39,0),MATCH(S$4,成長値マスタ!$C$4:$G$4,0)))),"",INDEX(成長値マスタ!$C$5:$G$39,MATCH($C18,成長値マスタ!$B$5:$B$39,0),MATCH(S$4,成長値マスタ!$C$4:$G$4,0)))</f>
        <v/>
      </c>
      <c r="T18" s="39" t="str">
        <f>IF(OR($C18="",$E18="",$E17="",ISNA(INDEX(成長値マスタ!$C$5:$G$39,MATCH($C18,成長値マスタ!$B$5:$B$39,0),MATCH(T$4,成長値マスタ!$C$4:$G$4,0)))),"",INDEX(成長値マスタ!$C$5:$G$39,MATCH($C18,成長値マスタ!$B$5:$B$39,0),MATCH(T$4,成長値マスタ!$C$4:$G$4,0)))</f>
        <v/>
      </c>
      <c r="U18" s="39" t="str">
        <f>IF(OR($C18="",$E18="",$E17="",ISNA(INDEX(成長値マスタ!$C$5:$G$39,MATCH($C18,成長値マスタ!$B$5:$B$39,0),MATCH(U$4,成長値マスタ!$C$4:$G$4,0)))),"",INDEX(成長値マスタ!$C$5:$G$39,MATCH($C18,成長値マスタ!$B$5:$B$39,0),MATCH(U$4,成長値マスタ!$C$4:$G$4,0)))</f>
        <v/>
      </c>
      <c r="V18" s="39" t="str">
        <f>IF(OR($C18="",$E18="",$E17="",ISNA(INDEX(成長値マスタ!$C$5:$G$39,MATCH($C18,成長値マスタ!$B$5:$B$39,0),MATCH(V$4,成長値マスタ!$C$4:$G$4,0)))),"",INDEX(成長値マスタ!$C$5:$G$39,MATCH($C18,成長値マスタ!$B$5:$B$39,0),MATCH(V$4,成長値マスタ!$C$4:$G$4,0)))</f>
        <v/>
      </c>
      <c r="W18" s="39" t="str">
        <f>IF(OR($C18="",$E18="",$E17="",ISNA(INDEX(成長値マスタ!$C$5:$G$39,MATCH($C18,成長値マスタ!$B$5:$B$39,0),MATCH(W$4,成長値マスタ!$C$4:$G$4,0)))),"",INDEX(成長値マスタ!$C$5:$G$39,MATCH($C18,成長値マスタ!$B$5:$B$39,0),MATCH(W$4,成長値マスタ!$C$4:$G$4,0)))</f>
        <v/>
      </c>
      <c r="X18" s="39"/>
      <c r="Y18" s="39" t="str">
        <f>IF(OR($C18="",$E18="",$E17="",ISNA(INDEX(補正値マスタ!$C$5:$J$39,MATCH($C18,補正値マスタ!$B$5:$B$39,0),MATCH(S$4,補正値マスタ!$C$4:$J$4,0)))),"",INDEX(補正値マスタ!$C$5:$J$39,MATCH($C18,補正値マスタ!$B$5:$B$39,0),MATCH(S$4,補正値マスタ!$C$4:$J$4,0)))</f>
        <v/>
      </c>
      <c r="Z18" s="39" t="str">
        <f>IF(OR($C18="",$E18="",$E17="",ISNA(INDEX(補正値マスタ!$C$5:$J$39,MATCH($C18,補正値マスタ!$B$5:$B$39,0),MATCH(T$4,補正値マスタ!$C$4:$J$4,0)))),"",INDEX(補正値マスタ!$C$5:$J$39,MATCH($C18,補正値マスタ!$B$5:$B$39,0),MATCH(T$4,補正値マスタ!$C$4:$J$4,0)))</f>
        <v/>
      </c>
      <c r="AA18" s="39" t="str">
        <f>IF(OR($C18="",$E18="",$E17="",ISNA(INDEX(補正値マスタ!$C$5:$J$39,MATCH($C18,補正値マスタ!$B$5:$B$39,0),MATCH(U$4,補正値マスタ!$C$4:$J$4,0)))),"",INDEX(補正値マスタ!$C$5:$J$39,MATCH($C18,補正値マスタ!$B$5:$B$39,0),MATCH(U$4,補正値マスタ!$C$4:$J$4,0)))</f>
        <v/>
      </c>
      <c r="AB18" s="39" t="str">
        <f>IF(OR($C18="",$E18="",$E17="",ISNA(INDEX(補正値マスタ!$C$5:$J$39,MATCH($C18,補正値マスタ!$B$5:$B$39,0),MATCH(V$4,補正値マスタ!$C$4:$J$4,0)))),"",INDEX(補正値マスタ!$C$5:$J$39,MATCH($C18,補正値マスタ!$B$5:$B$39,0),MATCH(V$4,補正値マスタ!$C$4:$J$4,0)))</f>
        <v/>
      </c>
      <c r="AC18" s="69" t="str">
        <f>IF(OR($C18="",$E18="",$E17="",ISNA(INDEX(補正値マスタ!$C$5:$J$39,MATCH($C18,補正値マスタ!$B$5:$B$39,0),MATCH(W$4,補正値マスタ!$C$4:$J$4,0)))),"",INDEX(補正値マスタ!$C$5:$J$39,MATCH($C18,補正値マスタ!$B$5:$B$39,0),MATCH(W$4,補正値マスタ!$C$4:$J$4,0)))</f>
        <v/>
      </c>
      <c r="AD18" s="70" t="str">
        <f t="shared" si="11"/>
        <v/>
      </c>
      <c r="AE18" s="71" t="str">
        <f t="shared" si="12"/>
        <v/>
      </c>
      <c r="AF18" s="71" t="str">
        <f t="shared" si="13"/>
        <v/>
      </c>
      <c r="AG18" s="71" t="str">
        <f t="shared" si="14"/>
        <v/>
      </c>
      <c r="AH18" s="73" t="str">
        <f t="shared" si="15"/>
        <v/>
      </c>
      <c r="AI18" s="2"/>
    </row>
    <row r="19" spans="1:35" ht="13.5" customHeight="1" x14ac:dyDescent="0.15">
      <c r="A19" s="2"/>
      <c r="B19" s="18"/>
      <c r="C19" s="19"/>
      <c r="D19" s="64"/>
      <c r="E19" s="62"/>
      <c r="F19" s="63"/>
      <c r="G19" s="39" t="str">
        <f t="shared" si="1"/>
        <v/>
      </c>
      <c r="H19" s="39" t="str">
        <f t="shared" si="2"/>
        <v/>
      </c>
      <c r="I19" s="39" t="str">
        <f t="shared" si="3"/>
        <v/>
      </c>
      <c r="J19" s="39" t="str">
        <f t="shared" si="4"/>
        <v/>
      </c>
      <c r="K19" s="39" t="str">
        <f t="shared" si="5"/>
        <v/>
      </c>
      <c r="L19" s="39"/>
      <c r="M19" s="39" t="str">
        <f t="shared" si="6"/>
        <v/>
      </c>
      <c r="N19" s="39" t="str">
        <f t="shared" si="7"/>
        <v/>
      </c>
      <c r="O19" s="39" t="str">
        <f t="shared" si="8"/>
        <v/>
      </c>
      <c r="P19" s="39" t="str">
        <f t="shared" si="9"/>
        <v/>
      </c>
      <c r="Q19" s="39" t="str">
        <f t="shared" si="10"/>
        <v/>
      </c>
      <c r="R19" s="39"/>
      <c r="S19" s="39" t="str">
        <f>IF(OR($C19="",$E19="",$E18="",ISNA(INDEX(成長値マスタ!$C$5:$G$39,MATCH($C19,成長値マスタ!$B$5:$B$39,0),MATCH(S$4,成長値マスタ!$C$4:$G$4,0)))),"",INDEX(成長値マスタ!$C$5:$G$39,MATCH($C19,成長値マスタ!$B$5:$B$39,0),MATCH(S$4,成長値マスタ!$C$4:$G$4,0)))</f>
        <v/>
      </c>
      <c r="T19" s="39" t="str">
        <f>IF(OR($C19="",$E19="",$E18="",ISNA(INDEX(成長値マスタ!$C$5:$G$39,MATCH($C19,成長値マスタ!$B$5:$B$39,0),MATCH(T$4,成長値マスタ!$C$4:$G$4,0)))),"",INDEX(成長値マスタ!$C$5:$G$39,MATCH($C19,成長値マスタ!$B$5:$B$39,0),MATCH(T$4,成長値マスタ!$C$4:$G$4,0)))</f>
        <v/>
      </c>
      <c r="U19" s="39" t="str">
        <f>IF(OR($C19="",$E19="",$E18="",ISNA(INDEX(成長値マスタ!$C$5:$G$39,MATCH($C19,成長値マスタ!$B$5:$B$39,0),MATCH(U$4,成長値マスタ!$C$4:$G$4,0)))),"",INDEX(成長値マスタ!$C$5:$G$39,MATCH($C19,成長値マスタ!$B$5:$B$39,0),MATCH(U$4,成長値マスタ!$C$4:$G$4,0)))</f>
        <v/>
      </c>
      <c r="V19" s="39" t="str">
        <f>IF(OR($C19="",$E19="",$E18="",ISNA(INDEX(成長値マスタ!$C$5:$G$39,MATCH($C19,成長値マスタ!$B$5:$B$39,0),MATCH(V$4,成長値マスタ!$C$4:$G$4,0)))),"",INDEX(成長値マスタ!$C$5:$G$39,MATCH($C19,成長値マスタ!$B$5:$B$39,0),MATCH(V$4,成長値マスタ!$C$4:$G$4,0)))</f>
        <v/>
      </c>
      <c r="W19" s="39" t="str">
        <f>IF(OR($C19="",$E19="",$E18="",ISNA(INDEX(成長値マスタ!$C$5:$G$39,MATCH($C19,成長値マスタ!$B$5:$B$39,0),MATCH(W$4,成長値マスタ!$C$4:$G$4,0)))),"",INDEX(成長値マスタ!$C$5:$G$39,MATCH($C19,成長値マスタ!$B$5:$B$39,0),MATCH(W$4,成長値マスタ!$C$4:$G$4,0)))</f>
        <v/>
      </c>
      <c r="X19" s="39"/>
      <c r="Y19" s="39" t="str">
        <f>IF(OR($C19="",$E19="",$E18="",ISNA(INDEX(補正値マスタ!$C$5:$J$39,MATCH($C19,補正値マスタ!$B$5:$B$39,0),MATCH(S$4,補正値マスタ!$C$4:$J$4,0)))),"",INDEX(補正値マスタ!$C$5:$J$39,MATCH($C19,補正値マスタ!$B$5:$B$39,0),MATCH(S$4,補正値マスタ!$C$4:$J$4,0)))</f>
        <v/>
      </c>
      <c r="Z19" s="39" t="str">
        <f>IF(OR($C19="",$E19="",$E18="",ISNA(INDEX(補正値マスタ!$C$5:$J$39,MATCH($C19,補正値マスタ!$B$5:$B$39,0),MATCH(T$4,補正値マスタ!$C$4:$J$4,0)))),"",INDEX(補正値マスタ!$C$5:$J$39,MATCH($C19,補正値マスタ!$B$5:$B$39,0),MATCH(T$4,補正値マスタ!$C$4:$J$4,0)))</f>
        <v/>
      </c>
      <c r="AA19" s="39" t="str">
        <f>IF(OR($C19="",$E19="",$E18="",ISNA(INDEX(補正値マスタ!$C$5:$J$39,MATCH($C19,補正値マスタ!$B$5:$B$39,0),MATCH(U$4,補正値マスタ!$C$4:$J$4,0)))),"",INDEX(補正値マスタ!$C$5:$J$39,MATCH($C19,補正値マスタ!$B$5:$B$39,0),MATCH(U$4,補正値マスタ!$C$4:$J$4,0)))</f>
        <v/>
      </c>
      <c r="AB19" s="39" t="str">
        <f>IF(OR($C19="",$E19="",$E18="",ISNA(INDEX(補正値マスタ!$C$5:$J$39,MATCH($C19,補正値マスタ!$B$5:$B$39,0),MATCH(V$4,補正値マスタ!$C$4:$J$4,0)))),"",INDEX(補正値マスタ!$C$5:$J$39,MATCH($C19,補正値マスタ!$B$5:$B$39,0),MATCH(V$4,補正値マスタ!$C$4:$J$4,0)))</f>
        <v/>
      </c>
      <c r="AC19" s="69" t="str">
        <f>IF(OR($C19="",$E19="",$E18="",ISNA(INDEX(補正値マスタ!$C$5:$J$39,MATCH($C19,補正値マスタ!$B$5:$B$39,0),MATCH(W$4,補正値マスタ!$C$4:$J$4,0)))),"",INDEX(補正値マスタ!$C$5:$J$39,MATCH($C19,補正値マスタ!$B$5:$B$39,0),MATCH(W$4,補正値マスタ!$C$4:$J$4,0)))</f>
        <v/>
      </c>
      <c r="AD19" s="70" t="str">
        <f t="shared" si="11"/>
        <v/>
      </c>
      <c r="AE19" s="71" t="str">
        <f t="shared" si="12"/>
        <v/>
      </c>
      <c r="AF19" s="71" t="str">
        <f t="shared" si="13"/>
        <v/>
      </c>
      <c r="AG19" s="71" t="str">
        <f t="shared" si="14"/>
        <v/>
      </c>
      <c r="AH19" s="73" t="str">
        <f t="shared" si="15"/>
        <v/>
      </c>
      <c r="AI19" s="2"/>
    </row>
    <row r="20" spans="1:35" ht="13.5" customHeight="1" x14ac:dyDescent="0.15">
      <c r="A20" s="2"/>
      <c r="B20" s="18"/>
      <c r="C20" s="19"/>
      <c r="D20" s="64"/>
      <c r="E20" s="62"/>
      <c r="F20" s="63"/>
      <c r="G20" s="39" t="str">
        <f t="shared" si="1"/>
        <v/>
      </c>
      <c r="H20" s="39" t="str">
        <f t="shared" si="2"/>
        <v/>
      </c>
      <c r="I20" s="39" t="str">
        <f t="shared" si="3"/>
        <v/>
      </c>
      <c r="J20" s="39" t="str">
        <f t="shared" si="4"/>
        <v/>
      </c>
      <c r="K20" s="39" t="str">
        <f t="shared" si="5"/>
        <v/>
      </c>
      <c r="L20" s="39"/>
      <c r="M20" s="39" t="str">
        <f t="shared" si="6"/>
        <v/>
      </c>
      <c r="N20" s="39" t="str">
        <f t="shared" si="7"/>
        <v/>
      </c>
      <c r="O20" s="39" t="str">
        <f t="shared" si="8"/>
        <v/>
      </c>
      <c r="P20" s="39" t="str">
        <f t="shared" si="9"/>
        <v/>
      </c>
      <c r="Q20" s="39" t="str">
        <f t="shared" si="10"/>
        <v/>
      </c>
      <c r="R20" s="39"/>
      <c r="S20" s="39" t="str">
        <f>IF(OR($C20="",$E20="",$E19="",ISNA(INDEX(成長値マスタ!$C$5:$G$39,MATCH($C20,成長値マスタ!$B$5:$B$39,0),MATCH(S$4,成長値マスタ!$C$4:$G$4,0)))),"",INDEX(成長値マスタ!$C$5:$G$39,MATCH($C20,成長値マスタ!$B$5:$B$39,0),MATCH(S$4,成長値マスタ!$C$4:$G$4,0)))</f>
        <v/>
      </c>
      <c r="T20" s="39" t="str">
        <f>IF(OR($C20="",$E20="",$E19="",ISNA(INDEX(成長値マスタ!$C$5:$G$39,MATCH($C20,成長値マスタ!$B$5:$B$39,0),MATCH(T$4,成長値マスタ!$C$4:$G$4,0)))),"",INDEX(成長値マスタ!$C$5:$G$39,MATCH($C20,成長値マスタ!$B$5:$B$39,0),MATCH(T$4,成長値マスタ!$C$4:$G$4,0)))</f>
        <v/>
      </c>
      <c r="U20" s="39" t="str">
        <f>IF(OR($C20="",$E20="",$E19="",ISNA(INDEX(成長値マスタ!$C$5:$G$39,MATCH($C20,成長値マスタ!$B$5:$B$39,0),MATCH(U$4,成長値マスタ!$C$4:$G$4,0)))),"",INDEX(成長値マスタ!$C$5:$G$39,MATCH($C20,成長値マスタ!$B$5:$B$39,0),MATCH(U$4,成長値マスタ!$C$4:$G$4,0)))</f>
        <v/>
      </c>
      <c r="V20" s="39" t="str">
        <f>IF(OR($C20="",$E20="",$E19="",ISNA(INDEX(成長値マスタ!$C$5:$G$39,MATCH($C20,成長値マスタ!$B$5:$B$39,0),MATCH(V$4,成長値マスタ!$C$4:$G$4,0)))),"",INDEX(成長値マスタ!$C$5:$G$39,MATCH($C20,成長値マスタ!$B$5:$B$39,0),MATCH(V$4,成長値マスタ!$C$4:$G$4,0)))</f>
        <v/>
      </c>
      <c r="W20" s="39" t="str">
        <f>IF(OR($C20="",$E20="",$E19="",ISNA(INDEX(成長値マスタ!$C$5:$G$39,MATCH($C20,成長値マスタ!$B$5:$B$39,0),MATCH(W$4,成長値マスタ!$C$4:$G$4,0)))),"",INDEX(成長値マスタ!$C$5:$G$39,MATCH($C20,成長値マスタ!$B$5:$B$39,0),MATCH(W$4,成長値マスタ!$C$4:$G$4,0)))</f>
        <v/>
      </c>
      <c r="X20" s="39"/>
      <c r="Y20" s="39" t="str">
        <f>IF(OR($C20="",$E20="",$E19="",ISNA(INDEX(補正値マスタ!$C$5:$J$39,MATCH($C20,補正値マスタ!$B$5:$B$39,0),MATCH(S$4,補正値マスタ!$C$4:$J$4,0)))),"",INDEX(補正値マスタ!$C$5:$J$39,MATCH($C20,補正値マスタ!$B$5:$B$39,0),MATCH(S$4,補正値マスタ!$C$4:$J$4,0)))</f>
        <v/>
      </c>
      <c r="Z20" s="39" t="str">
        <f>IF(OR($C20="",$E20="",$E19="",ISNA(INDEX(補正値マスタ!$C$5:$J$39,MATCH($C20,補正値マスタ!$B$5:$B$39,0),MATCH(T$4,補正値マスタ!$C$4:$J$4,0)))),"",INDEX(補正値マスタ!$C$5:$J$39,MATCH($C20,補正値マスタ!$B$5:$B$39,0),MATCH(T$4,補正値マスタ!$C$4:$J$4,0)))</f>
        <v/>
      </c>
      <c r="AA20" s="39" t="str">
        <f>IF(OR($C20="",$E20="",$E19="",ISNA(INDEX(補正値マスタ!$C$5:$J$39,MATCH($C20,補正値マスタ!$B$5:$B$39,0),MATCH(U$4,補正値マスタ!$C$4:$J$4,0)))),"",INDEX(補正値マスタ!$C$5:$J$39,MATCH($C20,補正値マスタ!$B$5:$B$39,0),MATCH(U$4,補正値マスタ!$C$4:$J$4,0)))</f>
        <v/>
      </c>
      <c r="AB20" s="39" t="str">
        <f>IF(OR($C20="",$E20="",$E19="",ISNA(INDEX(補正値マスタ!$C$5:$J$39,MATCH($C20,補正値マスタ!$B$5:$B$39,0),MATCH(V$4,補正値マスタ!$C$4:$J$4,0)))),"",INDEX(補正値マスタ!$C$5:$J$39,MATCH($C20,補正値マスタ!$B$5:$B$39,0),MATCH(V$4,補正値マスタ!$C$4:$J$4,0)))</f>
        <v/>
      </c>
      <c r="AC20" s="69" t="str">
        <f>IF(OR($C20="",$E20="",$E19="",ISNA(INDEX(補正値マスタ!$C$5:$J$39,MATCH($C20,補正値マスタ!$B$5:$B$39,0),MATCH(W$4,補正値マスタ!$C$4:$J$4,0)))),"",INDEX(補正値マスタ!$C$5:$J$39,MATCH($C20,補正値マスタ!$B$5:$B$39,0),MATCH(W$4,補正値マスタ!$C$4:$J$4,0)))</f>
        <v/>
      </c>
      <c r="AD20" s="70" t="str">
        <f t="shared" si="11"/>
        <v/>
      </c>
      <c r="AE20" s="71" t="str">
        <f t="shared" si="12"/>
        <v/>
      </c>
      <c r="AF20" s="71" t="str">
        <f t="shared" si="13"/>
        <v/>
      </c>
      <c r="AG20" s="71" t="str">
        <f t="shared" si="14"/>
        <v/>
      </c>
      <c r="AH20" s="73" t="str">
        <f t="shared" si="15"/>
        <v/>
      </c>
      <c r="AI20" s="2"/>
    </row>
    <row r="21" spans="1:35" ht="13.5" customHeight="1" x14ac:dyDescent="0.15">
      <c r="A21" s="2"/>
      <c r="B21" s="18"/>
      <c r="C21" s="19"/>
      <c r="D21" s="64"/>
      <c r="E21" s="62"/>
      <c r="F21" s="63"/>
      <c r="G21" s="39" t="str">
        <f t="shared" si="1"/>
        <v/>
      </c>
      <c r="H21" s="39" t="str">
        <f t="shared" si="2"/>
        <v/>
      </c>
      <c r="I21" s="39" t="str">
        <f t="shared" si="3"/>
        <v/>
      </c>
      <c r="J21" s="39" t="str">
        <f t="shared" si="4"/>
        <v/>
      </c>
      <c r="K21" s="39" t="str">
        <f t="shared" si="5"/>
        <v/>
      </c>
      <c r="L21" s="39"/>
      <c r="M21" s="39" t="str">
        <f t="shared" si="6"/>
        <v/>
      </c>
      <c r="N21" s="39" t="str">
        <f t="shared" si="7"/>
        <v/>
      </c>
      <c r="O21" s="39" t="str">
        <f t="shared" si="8"/>
        <v/>
      </c>
      <c r="P21" s="39" t="str">
        <f t="shared" si="9"/>
        <v/>
      </c>
      <c r="Q21" s="39" t="str">
        <f t="shared" si="10"/>
        <v/>
      </c>
      <c r="R21" s="39"/>
      <c r="S21" s="39" t="str">
        <f>IF(OR($C21="",$E21="",$E20="",ISNA(INDEX(成長値マスタ!$C$5:$G$39,MATCH($C21,成長値マスタ!$B$5:$B$39,0),MATCH(S$4,成長値マスタ!$C$4:$G$4,0)))),"",INDEX(成長値マスタ!$C$5:$G$39,MATCH($C21,成長値マスタ!$B$5:$B$39,0),MATCH(S$4,成長値マスタ!$C$4:$G$4,0)))</f>
        <v/>
      </c>
      <c r="T21" s="39" t="str">
        <f>IF(OR($C21="",$E21="",$E20="",ISNA(INDEX(成長値マスタ!$C$5:$G$39,MATCH($C21,成長値マスタ!$B$5:$B$39,0),MATCH(T$4,成長値マスタ!$C$4:$G$4,0)))),"",INDEX(成長値マスタ!$C$5:$G$39,MATCH($C21,成長値マスタ!$B$5:$B$39,0),MATCH(T$4,成長値マスタ!$C$4:$G$4,0)))</f>
        <v/>
      </c>
      <c r="U21" s="39" t="str">
        <f>IF(OR($C21="",$E21="",$E20="",ISNA(INDEX(成長値マスタ!$C$5:$G$39,MATCH($C21,成長値マスタ!$B$5:$B$39,0),MATCH(U$4,成長値マスタ!$C$4:$G$4,0)))),"",INDEX(成長値マスタ!$C$5:$G$39,MATCH($C21,成長値マスタ!$B$5:$B$39,0),MATCH(U$4,成長値マスタ!$C$4:$G$4,0)))</f>
        <v/>
      </c>
      <c r="V21" s="39" t="str">
        <f>IF(OR($C21="",$E21="",$E20="",ISNA(INDEX(成長値マスタ!$C$5:$G$39,MATCH($C21,成長値マスタ!$B$5:$B$39,0),MATCH(V$4,成長値マスタ!$C$4:$G$4,0)))),"",INDEX(成長値マスタ!$C$5:$G$39,MATCH($C21,成長値マスタ!$B$5:$B$39,0),MATCH(V$4,成長値マスタ!$C$4:$G$4,0)))</f>
        <v/>
      </c>
      <c r="W21" s="39" t="str">
        <f>IF(OR($C21="",$E21="",$E20="",ISNA(INDEX(成長値マスタ!$C$5:$G$39,MATCH($C21,成長値マスタ!$B$5:$B$39,0),MATCH(W$4,成長値マスタ!$C$4:$G$4,0)))),"",INDEX(成長値マスタ!$C$5:$G$39,MATCH($C21,成長値マスタ!$B$5:$B$39,0),MATCH(W$4,成長値マスタ!$C$4:$G$4,0)))</f>
        <v/>
      </c>
      <c r="X21" s="39"/>
      <c r="Y21" s="39" t="str">
        <f>IF(OR($C21="",$E21="",$E20="",ISNA(INDEX(補正値マスタ!$C$5:$J$39,MATCH($C21,補正値マスタ!$B$5:$B$39,0),MATCH(S$4,補正値マスタ!$C$4:$J$4,0)))),"",INDEX(補正値マスタ!$C$5:$J$39,MATCH($C21,補正値マスタ!$B$5:$B$39,0),MATCH(S$4,補正値マスタ!$C$4:$J$4,0)))</f>
        <v/>
      </c>
      <c r="Z21" s="39" t="str">
        <f>IF(OR($C21="",$E21="",$E20="",ISNA(INDEX(補正値マスタ!$C$5:$J$39,MATCH($C21,補正値マスタ!$B$5:$B$39,0),MATCH(T$4,補正値マスタ!$C$4:$J$4,0)))),"",INDEX(補正値マスタ!$C$5:$J$39,MATCH($C21,補正値マスタ!$B$5:$B$39,0),MATCH(T$4,補正値マスタ!$C$4:$J$4,0)))</f>
        <v/>
      </c>
      <c r="AA21" s="39" t="str">
        <f>IF(OR($C21="",$E21="",$E20="",ISNA(INDEX(補正値マスタ!$C$5:$J$39,MATCH($C21,補正値マスタ!$B$5:$B$39,0),MATCH(U$4,補正値マスタ!$C$4:$J$4,0)))),"",INDEX(補正値マスタ!$C$5:$J$39,MATCH($C21,補正値マスタ!$B$5:$B$39,0),MATCH(U$4,補正値マスタ!$C$4:$J$4,0)))</f>
        <v/>
      </c>
      <c r="AB21" s="39" t="str">
        <f>IF(OR($C21="",$E21="",$E20="",ISNA(INDEX(補正値マスタ!$C$5:$J$39,MATCH($C21,補正値マスタ!$B$5:$B$39,0),MATCH(V$4,補正値マスタ!$C$4:$J$4,0)))),"",INDEX(補正値マスタ!$C$5:$J$39,MATCH($C21,補正値マスタ!$B$5:$B$39,0),MATCH(V$4,補正値マスタ!$C$4:$J$4,0)))</f>
        <v/>
      </c>
      <c r="AC21" s="69" t="str">
        <f>IF(OR($C21="",$E21="",$E20="",ISNA(INDEX(補正値マスタ!$C$5:$J$39,MATCH($C21,補正値マスタ!$B$5:$B$39,0),MATCH(W$4,補正値マスタ!$C$4:$J$4,0)))),"",INDEX(補正値マスタ!$C$5:$J$39,MATCH($C21,補正値マスタ!$B$5:$B$39,0),MATCH(W$4,補正値マスタ!$C$4:$J$4,0)))</f>
        <v/>
      </c>
      <c r="AD21" s="70" t="str">
        <f t="shared" si="11"/>
        <v/>
      </c>
      <c r="AE21" s="71" t="str">
        <f t="shared" si="12"/>
        <v/>
      </c>
      <c r="AF21" s="71" t="str">
        <f t="shared" si="13"/>
        <v/>
      </c>
      <c r="AG21" s="71" t="str">
        <f t="shared" si="14"/>
        <v/>
      </c>
      <c r="AH21" s="73" t="str">
        <f t="shared" si="15"/>
        <v/>
      </c>
      <c r="AI21" s="2"/>
    </row>
    <row r="22" spans="1:35" ht="13.5" customHeight="1" x14ac:dyDescent="0.15">
      <c r="A22" s="2"/>
      <c r="B22" s="18"/>
      <c r="C22" s="19"/>
      <c r="D22" s="64"/>
      <c r="E22" s="62"/>
      <c r="F22" s="63"/>
      <c r="G22" s="39" t="str">
        <f t="shared" si="1"/>
        <v/>
      </c>
      <c r="H22" s="39" t="str">
        <f t="shared" si="2"/>
        <v/>
      </c>
      <c r="I22" s="39" t="str">
        <f t="shared" si="3"/>
        <v/>
      </c>
      <c r="J22" s="39" t="str">
        <f t="shared" si="4"/>
        <v/>
      </c>
      <c r="K22" s="39" t="str">
        <f t="shared" si="5"/>
        <v/>
      </c>
      <c r="L22" s="39"/>
      <c r="M22" s="39" t="str">
        <f t="shared" si="6"/>
        <v/>
      </c>
      <c r="N22" s="39" t="str">
        <f t="shared" si="7"/>
        <v/>
      </c>
      <c r="O22" s="39" t="str">
        <f t="shared" si="8"/>
        <v/>
      </c>
      <c r="P22" s="39" t="str">
        <f t="shared" si="9"/>
        <v/>
      </c>
      <c r="Q22" s="39" t="str">
        <f t="shared" si="10"/>
        <v/>
      </c>
      <c r="R22" s="39"/>
      <c r="S22" s="39" t="str">
        <f>IF(OR($C22="",$E22="",$E21="",ISNA(INDEX(成長値マスタ!$C$5:$G$39,MATCH($C22,成長値マスタ!$B$5:$B$39,0),MATCH(S$4,成長値マスタ!$C$4:$G$4,0)))),"",INDEX(成長値マスタ!$C$5:$G$39,MATCH($C22,成長値マスタ!$B$5:$B$39,0),MATCH(S$4,成長値マスタ!$C$4:$G$4,0)))</f>
        <v/>
      </c>
      <c r="T22" s="39" t="str">
        <f>IF(OR($C22="",$E22="",$E21="",ISNA(INDEX(成長値マスタ!$C$5:$G$39,MATCH($C22,成長値マスタ!$B$5:$B$39,0),MATCH(T$4,成長値マスタ!$C$4:$G$4,0)))),"",INDEX(成長値マスタ!$C$5:$G$39,MATCH($C22,成長値マスタ!$B$5:$B$39,0),MATCH(T$4,成長値マスタ!$C$4:$G$4,0)))</f>
        <v/>
      </c>
      <c r="U22" s="39" t="str">
        <f>IF(OR($C22="",$E22="",$E21="",ISNA(INDEX(成長値マスタ!$C$5:$G$39,MATCH($C22,成長値マスタ!$B$5:$B$39,0),MATCH(U$4,成長値マスタ!$C$4:$G$4,0)))),"",INDEX(成長値マスタ!$C$5:$G$39,MATCH($C22,成長値マスタ!$B$5:$B$39,0),MATCH(U$4,成長値マスタ!$C$4:$G$4,0)))</f>
        <v/>
      </c>
      <c r="V22" s="39" t="str">
        <f>IF(OR($C22="",$E22="",$E21="",ISNA(INDEX(成長値マスタ!$C$5:$G$39,MATCH($C22,成長値マスタ!$B$5:$B$39,0),MATCH(V$4,成長値マスタ!$C$4:$G$4,0)))),"",INDEX(成長値マスタ!$C$5:$G$39,MATCH($C22,成長値マスタ!$B$5:$B$39,0),MATCH(V$4,成長値マスタ!$C$4:$G$4,0)))</f>
        <v/>
      </c>
      <c r="W22" s="39" t="str">
        <f>IF(OR($C22="",$E22="",$E21="",ISNA(INDEX(成長値マスタ!$C$5:$G$39,MATCH($C22,成長値マスタ!$B$5:$B$39,0),MATCH(W$4,成長値マスタ!$C$4:$G$4,0)))),"",INDEX(成長値マスタ!$C$5:$G$39,MATCH($C22,成長値マスタ!$B$5:$B$39,0),MATCH(W$4,成長値マスタ!$C$4:$G$4,0)))</f>
        <v/>
      </c>
      <c r="X22" s="39"/>
      <c r="Y22" s="39" t="str">
        <f>IF(OR($C22="",$E22="",$E21="",ISNA(INDEX(補正値マスタ!$C$5:$J$39,MATCH($C22,補正値マスタ!$B$5:$B$39,0),MATCH(S$4,補正値マスタ!$C$4:$J$4,0)))),"",INDEX(補正値マスタ!$C$5:$J$39,MATCH($C22,補正値マスタ!$B$5:$B$39,0),MATCH(S$4,補正値マスタ!$C$4:$J$4,0)))</f>
        <v/>
      </c>
      <c r="Z22" s="39" t="str">
        <f>IF(OR($C22="",$E22="",$E21="",ISNA(INDEX(補正値マスタ!$C$5:$J$39,MATCH($C22,補正値マスタ!$B$5:$B$39,0),MATCH(T$4,補正値マスタ!$C$4:$J$4,0)))),"",INDEX(補正値マスタ!$C$5:$J$39,MATCH($C22,補正値マスタ!$B$5:$B$39,0),MATCH(T$4,補正値マスタ!$C$4:$J$4,0)))</f>
        <v/>
      </c>
      <c r="AA22" s="39" t="str">
        <f>IF(OR($C22="",$E22="",$E21="",ISNA(INDEX(補正値マスタ!$C$5:$J$39,MATCH($C22,補正値マスタ!$B$5:$B$39,0),MATCH(U$4,補正値マスタ!$C$4:$J$4,0)))),"",INDEX(補正値マスタ!$C$5:$J$39,MATCH($C22,補正値マスタ!$B$5:$B$39,0),MATCH(U$4,補正値マスタ!$C$4:$J$4,0)))</f>
        <v/>
      </c>
      <c r="AB22" s="39" t="str">
        <f>IF(OR($C22="",$E22="",$E21="",ISNA(INDEX(補正値マスタ!$C$5:$J$39,MATCH($C22,補正値マスタ!$B$5:$B$39,0),MATCH(V$4,補正値マスタ!$C$4:$J$4,0)))),"",INDEX(補正値マスタ!$C$5:$J$39,MATCH($C22,補正値マスタ!$B$5:$B$39,0),MATCH(V$4,補正値マスタ!$C$4:$J$4,0)))</f>
        <v/>
      </c>
      <c r="AC22" s="69" t="str">
        <f>IF(OR($C22="",$E22="",$E21="",ISNA(INDEX(補正値マスタ!$C$5:$J$39,MATCH($C22,補正値マスタ!$B$5:$B$39,0),MATCH(W$4,補正値マスタ!$C$4:$J$4,0)))),"",INDEX(補正値マスタ!$C$5:$J$39,MATCH($C22,補正値マスタ!$B$5:$B$39,0),MATCH(W$4,補正値マスタ!$C$4:$J$4,0)))</f>
        <v/>
      </c>
      <c r="AD22" s="70" t="str">
        <f t="shared" si="11"/>
        <v/>
      </c>
      <c r="AE22" s="71" t="str">
        <f t="shared" si="12"/>
        <v/>
      </c>
      <c r="AF22" s="71" t="str">
        <f t="shared" si="13"/>
        <v/>
      </c>
      <c r="AG22" s="71" t="str">
        <f t="shared" si="14"/>
        <v/>
      </c>
      <c r="AH22" s="73" t="str">
        <f t="shared" si="15"/>
        <v/>
      </c>
      <c r="AI22" s="2"/>
    </row>
    <row r="23" spans="1:35" ht="13.5" customHeight="1" x14ac:dyDescent="0.15">
      <c r="A23" s="2"/>
      <c r="B23" s="18"/>
      <c r="C23" s="19"/>
      <c r="D23" s="64"/>
      <c r="E23" s="62"/>
      <c r="F23" s="63"/>
      <c r="G23" s="39" t="str">
        <f t="shared" si="1"/>
        <v/>
      </c>
      <c r="H23" s="39" t="str">
        <f t="shared" si="2"/>
        <v/>
      </c>
      <c r="I23" s="39" t="str">
        <f t="shared" si="3"/>
        <v/>
      </c>
      <c r="J23" s="39" t="str">
        <f t="shared" si="4"/>
        <v/>
      </c>
      <c r="K23" s="39" t="str">
        <f t="shared" si="5"/>
        <v/>
      </c>
      <c r="L23" s="39"/>
      <c r="M23" s="39" t="str">
        <f t="shared" si="6"/>
        <v/>
      </c>
      <c r="N23" s="39" t="str">
        <f t="shared" si="7"/>
        <v/>
      </c>
      <c r="O23" s="39" t="str">
        <f t="shared" si="8"/>
        <v/>
      </c>
      <c r="P23" s="39" t="str">
        <f t="shared" si="9"/>
        <v/>
      </c>
      <c r="Q23" s="39" t="str">
        <f t="shared" si="10"/>
        <v/>
      </c>
      <c r="R23" s="39"/>
      <c r="S23" s="39" t="str">
        <f>IF(OR($C23="",$E23="",$E22="",ISNA(INDEX(成長値マスタ!$C$5:$G$39,MATCH($C23,成長値マスタ!$B$5:$B$39,0),MATCH(S$4,成長値マスタ!$C$4:$G$4,0)))),"",INDEX(成長値マスタ!$C$5:$G$39,MATCH($C23,成長値マスタ!$B$5:$B$39,0),MATCH(S$4,成長値マスタ!$C$4:$G$4,0)))</f>
        <v/>
      </c>
      <c r="T23" s="39" t="str">
        <f>IF(OR($C23="",$E23="",$E22="",ISNA(INDEX(成長値マスタ!$C$5:$G$39,MATCH($C23,成長値マスタ!$B$5:$B$39,0),MATCH(T$4,成長値マスタ!$C$4:$G$4,0)))),"",INDEX(成長値マスタ!$C$5:$G$39,MATCH($C23,成長値マスタ!$B$5:$B$39,0),MATCH(T$4,成長値マスタ!$C$4:$G$4,0)))</f>
        <v/>
      </c>
      <c r="U23" s="39" t="str">
        <f>IF(OR($C23="",$E23="",$E22="",ISNA(INDEX(成長値マスタ!$C$5:$G$39,MATCH($C23,成長値マスタ!$B$5:$B$39,0),MATCH(U$4,成長値マスタ!$C$4:$G$4,0)))),"",INDEX(成長値マスタ!$C$5:$G$39,MATCH($C23,成長値マスタ!$B$5:$B$39,0),MATCH(U$4,成長値マスタ!$C$4:$G$4,0)))</f>
        <v/>
      </c>
      <c r="V23" s="39" t="str">
        <f>IF(OR($C23="",$E23="",$E22="",ISNA(INDEX(成長値マスタ!$C$5:$G$39,MATCH($C23,成長値マスタ!$B$5:$B$39,0),MATCH(V$4,成長値マスタ!$C$4:$G$4,0)))),"",INDEX(成長値マスタ!$C$5:$G$39,MATCH($C23,成長値マスタ!$B$5:$B$39,0),MATCH(V$4,成長値マスタ!$C$4:$G$4,0)))</f>
        <v/>
      </c>
      <c r="W23" s="39" t="str">
        <f>IF(OR($C23="",$E23="",$E22="",ISNA(INDEX(成長値マスタ!$C$5:$G$39,MATCH($C23,成長値マスタ!$B$5:$B$39,0),MATCH(W$4,成長値マスタ!$C$4:$G$4,0)))),"",INDEX(成長値マスタ!$C$5:$G$39,MATCH($C23,成長値マスタ!$B$5:$B$39,0),MATCH(W$4,成長値マスタ!$C$4:$G$4,0)))</f>
        <v/>
      </c>
      <c r="X23" s="39"/>
      <c r="Y23" s="39" t="str">
        <f>IF(OR($C23="",$E23="",$E22="",ISNA(INDEX(補正値マスタ!$C$5:$J$39,MATCH($C23,補正値マスタ!$B$5:$B$39,0),MATCH(S$4,補正値マスタ!$C$4:$J$4,0)))),"",INDEX(補正値マスタ!$C$5:$J$39,MATCH($C23,補正値マスタ!$B$5:$B$39,0),MATCH(S$4,補正値マスタ!$C$4:$J$4,0)))</f>
        <v/>
      </c>
      <c r="Z23" s="39" t="str">
        <f>IF(OR($C23="",$E23="",$E22="",ISNA(INDEX(補正値マスタ!$C$5:$J$39,MATCH($C23,補正値マスタ!$B$5:$B$39,0),MATCH(T$4,補正値マスタ!$C$4:$J$4,0)))),"",INDEX(補正値マスタ!$C$5:$J$39,MATCH($C23,補正値マスタ!$B$5:$B$39,0),MATCH(T$4,補正値マスタ!$C$4:$J$4,0)))</f>
        <v/>
      </c>
      <c r="AA23" s="39" t="str">
        <f>IF(OR($C23="",$E23="",$E22="",ISNA(INDEX(補正値マスタ!$C$5:$J$39,MATCH($C23,補正値マスタ!$B$5:$B$39,0),MATCH(U$4,補正値マスタ!$C$4:$J$4,0)))),"",INDEX(補正値マスタ!$C$5:$J$39,MATCH($C23,補正値マスタ!$B$5:$B$39,0),MATCH(U$4,補正値マスタ!$C$4:$J$4,0)))</f>
        <v/>
      </c>
      <c r="AB23" s="39" t="str">
        <f>IF(OR($C23="",$E23="",$E22="",ISNA(INDEX(補正値マスタ!$C$5:$J$39,MATCH($C23,補正値マスタ!$B$5:$B$39,0),MATCH(V$4,補正値マスタ!$C$4:$J$4,0)))),"",INDEX(補正値マスタ!$C$5:$J$39,MATCH($C23,補正値マスタ!$B$5:$B$39,0),MATCH(V$4,補正値マスタ!$C$4:$J$4,0)))</f>
        <v/>
      </c>
      <c r="AC23" s="69" t="str">
        <f>IF(OR($C23="",$E23="",$E22="",ISNA(INDEX(補正値マスタ!$C$5:$J$39,MATCH($C23,補正値マスタ!$B$5:$B$39,0),MATCH(W$4,補正値マスタ!$C$4:$J$4,0)))),"",INDEX(補正値マスタ!$C$5:$J$39,MATCH($C23,補正値マスタ!$B$5:$B$39,0),MATCH(W$4,補正値マスタ!$C$4:$J$4,0)))</f>
        <v/>
      </c>
      <c r="AD23" s="70" t="str">
        <f t="shared" si="11"/>
        <v/>
      </c>
      <c r="AE23" s="71" t="str">
        <f t="shared" si="12"/>
        <v/>
      </c>
      <c r="AF23" s="71" t="str">
        <f t="shared" si="13"/>
        <v/>
      </c>
      <c r="AG23" s="71" t="str">
        <f t="shared" si="14"/>
        <v/>
      </c>
      <c r="AH23" s="73" t="str">
        <f t="shared" si="15"/>
        <v/>
      </c>
      <c r="AI23" s="2"/>
    </row>
    <row r="24" spans="1:35" ht="13.5" customHeight="1" x14ac:dyDescent="0.15">
      <c r="A24" s="2"/>
      <c r="B24" s="18"/>
      <c r="C24" s="19"/>
      <c r="D24" s="64"/>
      <c r="E24" s="62"/>
      <c r="F24" s="63"/>
      <c r="G24" s="39" t="str">
        <f t="shared" si="1"/>
        <v/>
      </c>
      <c r="H24" s="39" t="str">
        <f t="shared" si="2"/>
        <v/>
      </c>
      <c r="I24" s="39" t="str">
        <f t="shared" si="3"/>
        <v/>
      </c>
      <c r="J24" s="39" t="str">
        <f t="shared" si="4"/>
        <v/>
      </c>
      <c r="K24" s="39" t="str">
        <f t="shared" si="5"/>
        <v/>
      </c>
      <c r="L24" s="39"/>
      <c r="M24" s="39" t="str">
        <f t="shared" si="6"/>
        <v/>
      </c>
      <c r="N24" s="39" t="str">
        <f t="shared" si="7"/>
        <v/>
      </c>
      <c r="O24" s="39" t="str">
        <f t="shared" si="8"/>
        <v/>
      </c>
      <c r="P24" s="39" t="str">
        <f t="shared" si="9"/>
        <v/>
      </c>
      <c r="Q24" s="39" t="str">
        <f t="shared" si="10"/>
        <v/>
      </c>
      <c r="R24" s="39"/>
      <c r="S24" s="39" t="str">
        <f>IF(OR($C24="",$E24="",$E23="",ISNA(INDEX(成長値マスタ!$C$5:$G$39,MATCH($C24,成長値マスタ!$B$5:$B$39,0),MATCH(S$4,成長値マスタ!$C$4:$G$4,0)))),"",INDEX(成長値マスタ!$C$5:$G$39,MATCH($C24,成長値マスタ!$B$5:$B$39,0),MATCH(S$4,成長値マスタ!$C$4:$G$4,0)))</f>
        <v/>
      </c>
      <c r="T24" s="39" t="str">
        <f>IF(OR($C24="",$E24="",$E23="",ISNA(INDEX(成長値マスタ!$C$5:$G$39,MATCH($C24,成長値マスタ!$B$5:$B$39,0),MATCH(T$4,成長値マスタ!$C$4:$G$4,0)))),"",INDEX(成長値マスタ!$C$5:$G$39,MATCH($C24,成長値マスタ!$B$5:$B$39,0),MATCH(T$4,成長値マスタ!$C$4:$G$4,0)))</f>
        <v/>
      </c>
      <c r="U24" s="39" t="str">
        <f>IF(OR($C24="",$E24="",$E23="",ISNA(INDEX(成長値マスタ!$C$5:$G$39,MATCH($C24,成長値マスタ!$B$5:$B$39,0),MATCH(U$4,成長値マスタ!$C$4:$G$4,0)))),"",INDEX(成長値マスタ!$C$5:$G$39,MATCH($C24,成長値マスタ!$B$5:$B$39,0),MATCH(U$4,成長値マスタ!$C$4:$G$4,0)))</f>
        <v/>
      </c>
      <c r="V24" s="39" t="str">
        <f>IF(OR($C24="",$E24="",$E23="",ISNA(INDEX(成長値マスタ!$C$5:$G$39,MATCH($C24,成長値マスタ!$B$5:$B$39,0),MATCH(V$4,成長値マスタ!$C$4:$G$4,0)))),"",INDEX(成長値マスタ!$C$5:$G$39,MATCH($C24,成長値マスタ!$B$5:$B$39,0),MATCH(V$4,成長値マスタ!$C$4:$G$4,0)))</f>
        <v/>
      </c>
      <c r="W24" s="39" t="str">
        <f>IF(OR($C24="",$E24="",$E23="",ISNA(INDEX(成長値マスタ!$C$5:$G$39,MATCH($C24,成長値マスタ!$B$5:$B$39,0),MATCH(W$4,成長値マスタ!$C$4:$G$4,0)))),"",INDEX(成長値マスタ!$C$5:$G$39,MATCH($C24,成長値マスタ!$B$5:$B$39,0),MATCH(W$4,成長値マスタ!$C$4:$G$4,0)))</f>
        <v/>
      </c>
      <c r="X24" s="39"/>
      <c r="Y24" s="39" t="str">
        <f>IF(OR($C24="",$E24="",$E23="",ISNA(INDEX(補正値マスタ!$C$5:$J$39,MATCH($C24,補正値マスタ!$B$5:$B$39,0),MATCH(S$4,補正値マスタ!$C$4:$J$4,0)))),"",INDEX(補正値マスタ!$C$5:$J$39,MATCH($C24,補正値マスタ!$B$5:$B$39,0),MATCH(S$4,補正値マスタ!$C$4:$J$4,0)))</f>
        <v/>
      </c>
      <c r="Z24" s="39" t="str">
        <f>IF(OR($C24="",$E24="",$E23="",ISNA(INDEX(補正値マスタ!$C$5:$J$39,MATCH($C24,補正値マスタ!$B$5:$B$39,0),MATCH(T$4,補正値マスタ!$C$4:$J$4,0)))),"",INDEX(補正値マスタ!$C$5:$J$39,MATCH($C24,補正値マスタ!$B$5:$B$39,0),MATCH(T$4,補正値マスタ!$C$4:$J$4,0)))</f>
        <v/>
      </c>
      <c r="AA24" s="39" t="str">
        <f>IF(OR($C24="",$E24="",$E23="",ISNA(INDEX(補正値マスタ!$C$5:$J$39,MATCH($C24,補正値マスタ!$B$5:$B$39,0),MATCH(U$4,補正値マスタ!$C$4:$J$4,0)))),"",INDEX(補正値マスタ!$C$5:$J$39,MATCH($C24,補正値マスタ!$B$5:$B$39,0),MATCH(U$4,補正値マスタ!$C$4:$J$4,0)))</f>
        <v/>
      </c>
      <c r="AB24" s="39" t="str">
        <f>IF(OR($C24="",$E24="",$E23="",ISNA(INDEX(補正値マスタ!$C$5:$J$39,MATCH($C24,補正値マスタ!$B$5:$B$39,0),MATCH(V$4,補正値マスタ!$C$4:$J$4,0)))),"",INDEX(補正値マスタ!$C$5:$J$39,MATCH($C24,補正値マスタ!$B$5:$B$39,0),MATCH(V$4,補正値マスタ!$C$4:$J$4,0)))</f>
        <v/>
      </c>
      <c r="AC24" s="69" t="str">
        <f>IF(OR($C24="",$E24="",$E23="",ISNA(INDEX(補正値マスタ!$C$5:$J$39,MATCH($C24,補正値マスタ!$B$5:$B$39,0),MATCH(W$4,補正値マスタ!$C$4:$J$4,0)))),"",INDEX(補正値マスタ!$C$5:$J$39,MATCH($C24,補正値マスタ!$B$5:$B$39,0),MATCH(W$4,補正値マスタ!$C$4:$J$4,0)))</f>
        <v/>
      </c>
      <c r="AD24" s="70" t="str">
        <f t="shared" si="11"/>
        <v/>
      </c>
      <c r="AE24" s="71" t="str">
        <f t="shared" si="12"/>
        <v/>
      </c>
      <c r="AF24" s="71" t="str">
        <f t="shared" si="13"/>
        <v/>
      </c>
      <c r="AG24" s="71" t="str">
        <f t="shared" si="14"/>
        <v/>
      </c>
      <c r="AH24" s="73" t="str">
        <f t="shared" si="15"/>
        <v/>
      </c>
      <c r="AI24" s="2"/>
    </row>
    <row r="25" spans="1:35" ht="13.5" customHeight="1" x14ac:dyDescent="0.15">
      <c r="A25" s="2"/>
      <c r="B25" s="18"/>
      <c r="C25" s="19"/>
      <c r="D25" s="64"/>
      <c r="E25" s="62"/>
      <c r="F25" s="63"/>
      <c r="G25" s="39" t="str">
        <f t="shared" si="1"/>
        <v/>
      </c>
      <c r="H25" s="39" t="str">
        <f t="shared" si="2"/>
        <v/>
      </c>
      <c r="I25" s="39" t="str">
        <f t="shared" si="3"/>
        <v/>
      </c>
      <c r="J25" s="39" t="str">
        <f t="shared" si="4"/>
        <v/>
      </c>
      <c r="K25" s="39" t="str">
        <f t="shared" si="5"/>
        <v/>
      </c>
      <c r="L25" s="39"/>
      <c r="M25" s="39" t="str">
        <f t="shared" si="6"/>
        <v/>
      </c>
      <c r="N25" s="39" t="str">
        <f t="shared" si="7"/>
        <v/>
      </c>
      <c r="O25" s="39" t="str">
        <f t="shared" si="8"/>
        <v/>
      </c>
      <c r="P25" s="39" t="str">
        <f t="shared" si="9"/>
        <v/>
      </c>
      <c r="Q25" s="39" t="str">
        <f t="shared" si="10"/>
        <v/>
      </c>
      <c r="R25" s="39"/>
      <c r="S25" s="39" t="str">
        <f>IF(OR($C25="",$E25="",$E24="",ISNA(INDEX(成長値マスタ!$C$5:$G$39,MATCH($C25,成長値マスタ!$B$5:$B$39,0),MATCH(S$4,成長値マスタ!$C$4:$G$4,0)))),"",INDEX(成長値マスタ!$C$5:$G$39,MATCH($C25,成長値マスタ!$B$5:$B$39,0),MATCH(S$4,成長値マスタ!$C$4:$G$4,0)))</f>
        <v/>
      </c>
      <c r="T25" s="39" t="str">
        <f>IF(OR($C25="",$E25="",$E24="",ISNA(INDEX(成長値マスタ!$C$5:$G$39,MATCH($C25,成長値マスタ!$B$5:$B$39,0),MATCH(T$4,成長値マスタ!$C$4:$G$4,0)))),"",INDEX(成長値マスタ!$C$5:$G$39,MATCH($C25,成長値マスタ!$B$5:$B$39,0),MATCH(T$4,成長値マスタ!$C$4:$G$4,0)))</f>
        <v/>
      </c>
      <c r="U25" s="39" t="str">
        <f>IF(OR($C25="",$E25="",$E24="",ISNA(INDEX(成長値マスタ!$C$5:$G$39,MATCH($C25,成長値マスタ!$B$5:$B$39,0),MATCH(U$4,成長値マスタ!$C$4:$G$4,0)))),"",INDEX(成長値マスタ!$C$5:$G$39,MATCH($C25,成長値マスタ!$B$5:$B$39,0),MATCH(U$4,成長値マスタ!$C$4:$G$4,0)))</f>
        <v/>
      </c>
      <c r="V25" s="39" t="str">
        <f>IF(OR($C25="",$E25="",$E24="",ISNA(INDEX(成長値マスタ!$C$5:$G$39,MATCH($C25,成長値マスタ!$B$5:$B$39,0),MATCH(V$4,成長値マスタ!$C$4:$G$4,0)))),"",INDEX(成長値マスタ!$C$5:$G$39,MATCH($C25,成長値マスタ!$B$5:$B$39,0),MATCH(V$4,成長値マスタ!$C$4:$G$4,0)))</f>
        <v/>
      </c>
      <c r="W25" s="39" t="str">
        <f>IF(OR($C25="",$E25="",$E24="",ISNA(INDEX(成長値マスタ!$C$5:$G$39,MATCH($C25,成長値マスタ!$B$5:$B$39,0),MATCH(W$4,成長値マスタ!$C$4:$G$4,0)))),"",INDEX(成長値マスタ!$C$5:$G$39,MATCH($C25,成長値マスタ!$B$5:$B$39,0),MATCH(W$4,成長値マスタ!$C$4:$G$4,0)))</f>
        <v/>
      </c>
      <c r="X25" s="39"/>
      <c r="Y25" s="39" t="str">
        <f>IF(OR($C25="",$E25="",$E24="",ISNA(INDEX(補正値マスタ!$C$5:$J$39,MATCH($C25,補正値マスタ!$B$5:$B$39,0),MATCH(S$4,補正値マスタ!$C$4:$J$4,0)))),"",INDEX(補正値マスタ!$C$5:$J$39,MATCH($C25,補正値マスタ!$B$5:$B$39,0),MATCH(S$4,補正値マスタ!$C$4:$J$4,0)))</f>
        <v/>
      </c>
      <c r="Z25" s="39" t="str">
        <f>IF(OR($C25="",$E25="",$E24="",ISNA(INDEX(補正値マスタ!$C$5:$J$39,MATCH($C25,補正値マスタ!$B$5:$B$39,0),MATCH(T$4,補正値マスタ!$C$4:$J$4,0)))),"",INDEX(補正値マスタ!$C$5:$J$39,MATCH($C25,補正値マスタ!$B$5:$B$39,0),MATCH(T$4,補正値マスタ!$C$4:$J$4,0)))</f>
        <v/>
      </c>
      <c r="AA25" s="39" t="str">
        <f>IF(OR($C25="",$E25="",$E24="",ISNA(INDEX(補正値マスタ!$C$5:$J$39,MATCH($C25,補正値マスタ!$B$5:$B$39,0),MATCH(U$4,補正値マスタ!$C$4:$J$4,0)))),"",INDEX(補正値マスタ!$C$5:$J$39,MATCH($C25,補正値マスタ!$B$5:$B$39,0),MATCH(U$4,補正値マスタ!$C$4:$J$4,0)))</f>
        <v/>
      </c>
      <c r="AB25" s="39" t="str">
        <f>IF(OR($C25="",$E25="",$E24="",ISNA(INDEX(補正値マスタ!$C$5:$J$39,MATCH($C25,補正値マスタ!$B$5:$B$39,0),MATCH(V$4,補正値マスタ!$C$4:$J$4,0)))),"",INDEX(補正値マスタ!$C$5:$J$39,MATCH($C25,補正値マスタ!$B$5:$B$39,0),MATCH(V$4,補正値マスタ!$C$4:$J$4,0)))</f>
        <v/>
      </c>
      <c r="AC25" s="69" t="str">
        <f>IF(OR($C25="",$E25="",$E24="",ISNA(INDEX(補正値マスタ!$C$5:$J$39,MATCH($C25,補正値マスタ!$B$5:$B$39,0),MATCH(W$4,補正値マスタ!$C$4:$J$4,0)))),"",INDEX(補正値マスタ!$C$5:$J$39,MATCH($C25,補正値マスタ!$B$5:$B$39,0),MATCH(W$4,補正値マスタ!$C$4:$J$4,0)))</f>
        <v/>
      </c>
      <c r="AD25" s="70" t="str">
        <f t="shared" si="11"/>
        <v/>
      </c>
      <c r="AE25" s="71" t="str">
        <f t="shared" si="12"/>
        <v/>
      </c>
      <c r="AF25" s="71" t="str">
        <f t="shared" si="13"/>
        <v/>
      </c>
      <c r="AG25" s="71" t="str">
        <f t="shared" si="14"/>
        <v/>
      </c>
      <c r="AH25" s="73" t="str">
        <f t="shared" si="15"/>
        <v/>
      </c>
      <c r="AI25" s="2"/>
    </row>
    <row r="26" spans="1:35" ht="13.5" customHeight="1" x14ac:dyDescent="0.15">
      <c r="A26" s="2"/>
      <c r="B26" s="18"/>
      <c r="C26" s="19"/>
      <c r="D26" s="64"/>
      <c r="E26" s="62"/>
      <c r="F26" s="63"/>
      <c r="G26" s="39" t="str">
        <f t="shared" si="1"/>
        <v/>
      </c>
      <c r="H26" s="39" t="str">
        <f t="shared" si="2"/>
        <v/>
      </c>
      <c r="I26" s="39" t="str">
        <f t="shared" si="3"/>
        <v/>
      </c>
      <c r="J26" s="39" t="str">
        <f t="shared" si="4"/>
        <v/>
      </c>
      <c r="K26" s="39" t="str">
        <f t="shared" si="5"/>
        <v/>
      </c>
      <c r="L26" s="39"/>
      <c r="M26" s="39" t="str">
        <f t="shared" si="6"/>
        <v/>
      </c>
      <c r="N26" s="39" t="str">
        <f t="shared" si="7"/>
        <v/>
      </c>
      <c r="O26" s="39" t="str">
        <f t="shared" si="8"/>
        <v/>
      </c>
      <c r="P26" s="39" t="str">
        <f t="shared" si="9"/>
        <v/>
      </c>
      <c r="Q26" s="39" t="str">
        <f t="shared" si="10"/>
        <v/>
      </c>
      <c r="R26" s="39"/>
      <c r="S26" s="39" t="str">
        <f>IF(OR($C26="",$E26="",$E25="",ISNA(INDEX(成長値マスタ!$C$5:$G$39,MATCH($C26,成長値マスタ!$B$5:$B$39,0),MATCH(S$4,成長値マスタ!$C$4:$G$4,0)))),"",INDEX(成長値マスタ!$C$5:$G$39,MATCH($C26,成長値マスタ!$B$5:$B$39,0),MATCH(S$4,成長値マスタ!$C$4:$G$4,0)))</f>
        <v/>
      </c>
      <c r="T26" s="39" t="str">
        <f>IF(OR($C26="",$E26="",$E25="",ISNA(INDEX(成長値マスタ!$C$5:$G$39,MATCH($C26,成長値マスタ!$B$5:$B$39,0),MATCH(T$4,成長値マスタ!$C$4:$G$4,0)))),"",INDEX(成長値マスタ!$C$5:$G$39,MATCH($C26,成長値マスタ!$B$5:$B$39,0),MATCH(T$4,成長値マスタ!$C$4:$G$4,0)))</f>
        <v/>
      </c>
      <c r="U26" s="39" t="str">
        <f>IF(OR($C26="",$E26="",$E25="",ISNA(INDEX(成長値マスタ!$C$5:$G$39,MATCH($C26,成長値マスタ!$B$5:$B$39,0),MATCH(U$4,成長値マスタ!$C$4:$G$4,0)))),"",INDEX(成長値マスタ!$C$5:$G$39,MATCH($C26,成長値マスタ!$B$5:$B$39,0),MATCH(U$4,成長値マスタ!$C$4:$G$4,0)))</f>
        <v/>
      </c>
      <c r="V26" s="39" t="str">
        <f>IF(OR($C26="",$E26="",$E25="",ISNA(INDEX(成長値マスタ!$C$5:$G$39,MATCH($C26,成長値マスタ!$B$5:$B$39,0),MATCH(V$4,成長値マスタ!$C$4:$G$4,0)))),"",INDEX(成長値マスタ!$C$5:$G$39,MATCH($C26,成長値マスタ!$B$5:$B$39,0),MATCH(V$4,成長値マスタ!$C$4:$G$4,0)))</f>
        <v/>
      </c>
      <c r="W26" s="39" t="str">
        <f>IF(OR($C26="",$E26="",$E25="",ISNA(INDEX(成長値マスタ!$C$5:$G$39,MATCH($C26,成長値マスタ!$B$5:$B$39,0),MATCH(W$4,成長値マスタ!$C$4:$G$4,0)))),"",INDEX(成長値マスタ!$C$5:$G$39,MATCH($C26,成長値マスタ!$B$5:$B$39,0),MATCH(W$4,成長値マスタ!$C$4:$G$4,0)))</f>
        <v/>
      </c>
      <c r="X26" s="39"/>
      <c r="Y26" s="39" t="str">
        <f>IF(OR($C26="",$E26="",$E25="",ISNA(INDEX(補正値マスタ!$C$5:$J$39,MATCH($C26,補正値マスタ!$B$5:$B$39,0),MATCH(S$4,補正値マスタ!$C$4:$J$4,0)))),"",INDEX(補正値マスタ!$C$5:$J$39,MATCH($C26,補正値マスタ!$B$5:$B$39,0),MATCH(S$4,補正値マスタ!$C$4:$J$4,0)))</f>
        <v/>
      </c>
      <c r="Z26" s="39" t="str">
        <f>IF(OR($C26="",$E26="",$E25="",ISNA(INDEX(補正値マスタ!$C$5:$J$39,MATCH($C26,補正値マスタ!$B$5:$B$39,0),MATCH(T$4,補正値マスタ!$C$4:$J$4,0)))),"",INDEX(補正値マスタ!$C$5:$J$39,MATCH($C26,補正値マスタ!$B$5:$B$39,0),MATCH(T$4,補正値マスタ!$C$4:$J$4,0)))</f>
        <v/>
      </c>
      <c r="AA26" s="39" t="str">
        <f>IF(OR($C26="",$E26="",$E25="",ISNA(INDEX(補正値マスタ!$C$5:$J$39,MATCH($C26,補正値マスタ!$B$5:$B$39,0),MATCH(U$4,補正値マスタ!$C$4:$J$4,0)))),"",INDEX(補正値マスタ!$C$5:$J$39,MATCH($C26,補正値マスタ!$B$5:$B$39,0),MATCH(U$4,補正値マスタ!$C$4:$J$4,0)))</f>
        <v/>
      </c>
      <c r="AB26" s="39" t="str">
        <f>IF(OR($C26="",$E26="",$E25="",ISNA(INDEX(補正値マスタ!$C$5:$J$39,MATCH($C26,補正値マスタ!$B$5:$B$39,0),MATCH(V$4,補正値マスタ!$C$4:$J$4,0)))),"",INDEX(補正値マスタ!$C$5:$J$39,MATCH($C26,補正値マスタ!$B$5:$B$39,0),MATCH(V$4,補正値マスタ!$C$4:$J$4,0)))</f>
        <v/>
      </c>
      <c r="AC26" s="69" t="str">
        <f>IF(OR($C26="",$E26="",$E25="",ISNA(INDEX(補正値マスタ!$C$5:$J$39,MATCH($C26,補正値マスタ!$B$5:$B$39,0),MATCH(W$4,補正値マスタ!$C$4:$J$4,0)))),"",INDEX(補正値マスタ!$C$5:$J$39,MATCH($C26,補正値マスタ!$B$5:$B$39,0),MATCH(W$4,補正値マスタ!$C$4:$J$4,0)))</f>
        <v/>
      </c>
      <c r="AD26" s="70" t="str">
        <f t="shared" si="11"/>
        <v/>
      </c>
      <c r="AE26" s="71" t="str">
        <f t="shared" si="12"/>
        <v/>
      </c>
      <c r="AF26" s="71" t="str">
        <f t="shared" si="13"/>
        <v/>
      </c>
      <c r="AG26" s="71" t="str">
        <f t="shared" si="14"/>
        <v/>
      </c>
      <c r="AH26" s="73" t="str">
        <f t="shared" si="15"/>
        <v/>
      </c>
      <c r="AI26" s="2"/>
    </row>
    <row r="27" spans="1:35" ht="13.5" customHeight="1" x14ac:dyDescent="0.15">
      <c r="A27" s="2"/>
      <c r="B27" s="18"/>
      <c r="C27" s="19"/>
      <c r="D27" s="64"/>
      <c r="E27" s="62"/>
      <c r="F27" s="63"/>
      <c r="G27" s="39" t="str">
        <f t="shared" si="1"/>
        <v/>
      </c>
      <c r="H27" s="39" t="str">
        <f t="shared" si="2"/>
        <v/>
      </c>
      <c r="I27" s="39" t="str">
        <f t="shared" si="3"/>
        <v/>
      </c>
      <c r="J27" s="39" t="str">
        <f t="shared" si="4"/>
        <v/>
      </c>
      <c r="K27" s="39" t="str">
        <f t="shared" si="5"/>
        <v/>
      </c>
      <c r="L27" s="39"/>
      <c r="M27" s="39" t="str">
        <f t="shared" si="6"/>
        <v/>
      </c>
      <c r="N27" s="39" t="str">
        <f t="shared" si="7"/>
        <v/>
      </c>
      <c r="O27" s="39" t="str">
        <f t="shared" si="8"/>
        <v/>
      </c>
      <c r="P27" s="39" t="str">
        <f t="shared" si="9"/>
        <v/>
      </c>
      <c r="Q27" s="39" t="str">
        <f t="shared" si="10"/>
        <v/>
      </c>
      <c r="R27" s="39"/>
      <c r="S27" s="39" t="str">
        <f>IF(OR($C27="",$E27="",$E26="",ISNA(INDEX(成長値マスタ!$C$5:$G$39,MATCH($C27,成長値マスタ!$B$5:$B$39,0),MATCH(S$4,成長値マスタ!$C$4:$G$4,0)))),"",INDEX(成長値マスタ!$C$5:$G$39,MATCH($C27,成長値マスタ!$B$5:$B$39,0),MATCH(S$4,成長値マスタ!$C$4:$G$4,0)))</f>
        <v/>
      </c>
      <c r="T27" s="39" t="str">
        <f>IF(OR($C27="",$E27="",$E26="",ISNA(INDEX(成長値マスタ!$C$5:$G$39,MATCH($C27,成長値マスタ!$B$5:$B$39,0),MATCH(T$4,成長値マスタ!$C$4:$G$4,0)))),"",INDEX(成長値マスタ!$C$5:$G$39,MATCH($C27,成長値マスタ!$B$5:$B$39,0),MATCH(T$4,成長値マスタ!$C$4:$G$4,0)))</f>
        <v/>
      </c>
      <c r="U27" s="39" t="str">
        <f>IF(OR($C27="",$E27="",$E26="",ISNA(INDEX(成長値マスタ!$C$5:$G$39,MATCH($C27,成長値マスタ!$B$5:$B$39,0),MATCH(U$4,成長値マスタ!$C$4:$G$4,0)))),"",INDEX(成長値マスタ!$C$5:$G$39,MATCH($C27,成長値マスタ!$B$5:$B$39,0),MATCH(U$4,成長値マスタ!$C$4:$G$4,0)))</f>
        <v/>
      </c>
      <c r="V27" s="39" t="str">
        <f>IF(OR($C27="",$E27="",$E26="",ISNA(INDEX(成長値マスタ!$C$5:$G$39,MATCH($C27,成長値マスタ!$B$5:$B$39,0),MATCH(V$4,成長値マスタ!$C$4:$G$4,0)))),"",INDEX(成長値マスタ!$C$5:$G$39,MATCH($C27,成長値マスタ!$B$5:$B$39,0),MATCH(V$4,成長値マスタ!$C$4:$G$4,0)))</f>
        <v/>
      </c>
      <c r="W27" s="39" t="str">
        <f>IF(OR($C27="",$E27="",$E26="",ISNA(INDEX(成長値マスタ!$C$5:$G$39,MATCH($C27,成長値マスタ!$B$5:$B$39,0),MATCH(W$4,成長値マスタ!$C$4:$G$4,0)))),"",INDEX(成長値マスタ!$C$5:$G$39,MATCH($C27,成長値マスタ!$B$5:$B$39,0),MATCH(W$4,成長値マスタ!$C$4:$G$4,0)))</f>
        <v/>
      </c>
      <c r="X27" s="39"/>
      <c r="Y27" s="39" t="str">
        <f>IF(OR($C27="",$E27="",$E26="",ISNA(INDEX(補正値マスタ!$C$5:$J$39,MATCH($C27,補正値マスタ!$B$5:$B$39,0),MATCH(S$4,補正値マスタ!$C$4:$J$4,0)))),"",INDEX(補正値マスタ!$C$5:$J$39,MATCH($C27,補正値マスタ!$B$5:$B$39,0),MATCH(S$4,補正値マスタ!$C$4:$J$4,0)))</f>
        <v/>
      </c>
      <c r="Z27" s="39" t="str">
        <f>IF(OR($C27="",$E27="",$E26="",ISNA(INDEX(補正値マスタ!$C$5:$J$39,MATCH($C27,補正値マスタ!$B$5:$B$39,0),MATCH(T$4,補正値マスタ!$C$4:$J$4,0)))),"",INDEX(補正値マスタ!$C$5:$J$39,MATCH($C27,補正値マスタ!$B$5:$B$39,0),MATCH(T$4,補正値マスタ!$C$4:$J$4,0)))</f>
        <v/>
      </c>
      <c r="AA27" s="39" t="str">
        <f>IF(OR($C27="",$E27="",$E26="",ISNA(INDEX(補正値マスタ!$C$5:$J$39,MATCH($C27,補正値マスタ!$B$5:$B$39,0),MATCH(U$4,補正値マスタ!$C$4:$J$4,0)))),"",INDEX(補正値マスタ!$C$5:$J$39,MATCH($C27,補正値マスタ!$B$5:$B$39,0),MATCH(U$4,補正値マスタ!$C$4:$J$4,0)))</f>
        <v/>
      </c>
      <c r="AB27" s="39" t="str">
        <f>IF(OR($C27="",$E27="",$E26="",ISNA(INDEX(補正値マスタ!$C$5:$J$39,MATCH($C27,補正値マスタ!$B$5:$B$39,0),MATCH(V$4,補正値マスタ!$C$4:$J$4,0)))),"",INDEX(補正値マスタ!$C$5:$J$39,MATCH($C27,補正値マスタ!$B$5:$B$39,0),MATCH(V$4,補正値マスタ!$C$4:$J$4,0)))</f>
        <v/>
      </c>
      <c r="AC27" s="69" t="str">
        <f>IF(OR($C27="",$E27="",$E26="",ISNA(INDEX(補正値マスタ!$C$5:$J$39,MATCH($C27,補正値マスタ!$B$5:$B$39,0),MATCH(W$4,補正値マスタ!$C$4:$J$4,0)))),"",INDEX(補正値マスタ!$C$5:$J$39,MATCH($C27,補正値マスタ!$B$5:$B$39,0),MATCH(W$4,補正値マスタ!$C$4:$J$4,0)))</f>
        <v/>
      </c>
      <c r="AD27" s="70" t="str">
        <f t="shared" si="11"/>
        <v/>
      </c>
      <c r="AE27" s="71" t="str">
        <f t="shared" si="12"/>
        <v/>
      </c>
      <c r="AF27" s="71" t="str">
        <f t="shared" si="13"/>
        <v/>
      </c>
      <c r="AG27" s="71" t="str">
        <f t="shared" si="14"/>
        <v/>
      </c>
      <c r="AH27" s="73" t="str">
        <f t="shared" si="15"/>
        <v/>
      </c>
      <c r="AI27" s="2"/>
    </row>
    <row r="28" spans="1:35" ht="13.5" customHeight="1" x14ac:dyDescent="0.15">
      <c r="A28" s="2"/>
      <c r="B28" s="18"/>
      <c r="C28" s="19"/>
      <c r="D28" s="64"/>
      <c r="E28" s="62"/>
      <c r="F28" s="63"/>
      <c r="G28" s="39" t="str">
        <f t="shared" si="1"/>
        <v/>
      </c>
      <c r="H28" s="39" t="str">
        <f t="shared" si="2"/>
        <v/>
      </c>
      <c r="I28" s="39" t="str">
        <f t="shared" si="3"/>
        <v/>
      </c>
      <c r="J28" s="39" t="str">
        <f t="shared" si="4"/>
        <v/>
      </c>
      <c r="K28" s="39" t="str">
        <f t="shared" si="5"/>
        <v/>
      </c>
      <c r="L28" s="39"/>
      <c r="M28" s="39" t="str">
        <f t="shared" si="6"/>
        <v/>
      </c>
      <c r="N28" s="39" t="str">
        <f t="shared" si="7"/>
        <v/>
      </c>
      <c r="O28" s="39" t="str">
        <f t="shared" si="8"/>
        <v/>
      </c>
      <c r="P28" s="39" t="str">
        <f t="shared" si="9"/>
        <v/>
      </c>
      <c r="Q28" s="39" t="str">
        <f t="shared" si="10"/>
        <v/>
      </c>
      <c r="R28" s="39"/>
      <c r="S28" s="39" t="str">
        <f>IF(OR($C28="",$E28="",$E27="",ISNA(INDEX(成長値マスタ!$C$5:$G$39,MATCH($C28,成長値マスタ!$B$5:$B$39,0),MATCH(S$4,成長値マスタ!$C$4:$G$4,0)))),"",INDEX(成長値マスタ!$C$5:$G$39,MATCH($C28,成長値マスタ!$B$5:$B$39,0),MATCH(S$4,成長値マスタ!$C$4:$G$4,0)))</f>
        <v/>
      </c>
      <c r="T28" s="39" t="str">
        <f>IF(OR($C28="",$E28="",$E27="",ISNA(INDEX(成長値マスタ!$C$5:$G$39,MATCH($C28,成長値マスタ!$B$5:$B$39,0),MATCH(T$4,成長値マスタ!$C$4:$G$4,0)))),"",INDEX(成長値マスタ!$C$5:$G$39,MATCH($C28,成長値マスタ!$B$5:$B$39,0),MATCH(T$4,成長値マスタ!$C$4:$G$4,0)))</f>
        <v/>
      </c>
      <c r="U28" s="39" t="str">
        <f>IF(OR($C28="",$E28="",$E27="",ISNA(INDEX(成長値マスタ!$C$5:$G$39,MATCH($C28,成長値マスタ!$B$5:$B$39,0),MATCH(U$4,成長値マスタ!$C$4:$G$4,0)))),"",INDEX(成長値マスタ!$C$5:$G$39,MATCH($C28,成長値マスタ!$B$5:$B$39,0),MATCH(U$4,成長値マスタ!$C$4:$G$4,0)))</f>
        <v/>
      </c>
      <c r="V28" s="39" t="str">
        <f>IF(OR($C28="",$E28="",$E27="",ISNA(INDEX(成長値マスタ!$C$5:$G$39,MATCH($C28,成長値マスタ!$B$5:$B$39,0),MATCH(V$4,成長値マスタ!$C$4:$G$4,0)))),"",INDEX(成長値マスタ!$C$5:$G$39,MATCH($C28,成長値マスタ!$B$5:$B$39,0),MATCH(V$4,成長値マスタ!$C$4:$G$4,0)))</f>
        <v/>
      </c>
      <c r="W28" s="39" t="str">
        <f>IF(OR($C28="",$E28="",$E27="",ISNA(INDEX(成長値マスタ!$C$5:$G$39,MATCH($C28,成長値マスタ!$B$5:$B$39,0),MATCH(W$4,成長値マスタ!$C$4:$G$4,0)))),"",INDEX(成長値マスタ!$C$5:$G$39,MATCH($C28,成長値マスタ!$B$5:$B$39,0),MATCH(W$4,成長値マスタ!$C$4:$G$4,0)))</f>
        <v/>
      </c>
      <c r="X28" s="39"/>
      <c r="Y28" s="39" t="str">
        <f>IF(OR($C28="",$E28="",$E27="",ISNA(INDEX(補正値マスタ!$C$5:$J$39,MATCH($C28,補正値マスタ!$B$5:$B$39,0),MATCH(S$4,補正値マスタ!$C$4:$J$4,0)))),"",INDEX(補正値マスタ!$C$5:$J$39,MATCH($C28,補正値マスタ!$B$5:$B$39,0),MATCH(S$4,補正値マスタ!$C$4:$J$4,0)))</f>
        <v/>
      </c>
      <c r="Z28" s="39" t="str">
        <f>IF(OR($C28="",$E28="",$E27="",ISNA(INDEX(補正値マスタ!$C$5:$J$39,MATCH($C28,補正値マスタ!$B$5:$B$39,0),MATCH(T$4,補正値マスタ!$C$4:$J$4,0)))),"",INDEX(補正値マスタ!$C$5:$J$39,MATCH($C28,補正値マスタ!$B$5:$B$39,0),MATCH(T$4,補正値マスタ!$C$4:$J$4,0)))</f>
        <v/>
      </c>
      <c r="AA28" s="39" t="str">
        <f>IF(OR($C28="",$E28="",$E27="",ISNA(INDEX(補正値マスタ!$C$5:$J$39,MATCH($C28,補正値マスタ!$B$5:$B$39,0),MATCH(U$4,補正値マスタ!$C$4:$J$4,0)))),"",INDEX(補正値マスタ!$C$5:$J$39,MATCH($C28,補正値マスタ!$B$5:$B$39,0),MATCH(U$4,補正値マスタ!$C$4:$J$4,0)))</f>
        <v/>
      </c>
      <c r="AB28" s="39" t="str">
        <f>IF(OR($C28="",$E28="",$E27="",ISNA(INDEX(補正値マスタ!$C$5:$J$39,MATCH($C28,補正値マスタ!$B$5:$B$39,0),MATCH(V$4,補正値マスタ!$C$4:$J$4,0)))),"",INDEX(補正値マスタ!$C$5:$J$39,MATCH($C28,補正値マスタ!$B$5:$B$39,0),MATCH(V$4,補正値マスタ!$C$4:$J$4,0)))</f>
        <v/>
      </c>
      <c r="AC28" s="69" t="str">
        <f>IF(OR($C28="",$E28="",$E27="",ISNA(INDEX(補正値マスタ!$C$5:$J$39,MATCH($C28,補正値マスタ!$B$5:$B$39,0),MATCH(W$4,補正値マスタ!$C$4:$J$4,0)))),"",INDEX(補正値マスタ!$C$5:$J$39,MATCH($C28,補正値マスタ!$B$5:$B$39,0),MATCH(W$4,補正値マスタ!$C$4:$J$4,0)))</f>
        <v/>
      </c>
      <c r="AD28" s="70" t="str">
        <f t="shared" si="11"/>
        <v/>
      </c>
      <c r="AE28" s="71" t="str">
        <f t="shared" si="12"/>
        <v/>
      </c>
      <c r="AF28" s="71" t="str">
        <f t="shared" si="13"/>
        <v/>
      </c>
      <c r="AG28" s="71" t="str">
        <f t="shared" si="14"/>
        <v/>
      </c>
      <c r="AH28" s="73" t="str">
        <f t="shared" si="15"/>
        <v/>
      </c>
      <c r="AI28" s="2"/>
    </row>
    <row r="29" spans="1:35" ht="13.5" customHeight="1" x14ac:dyDescent="0.15">
      <c r="A29" s="2"/>
      <c r="B29" s="18"/>
      <c r="C29" s="19"/>
      <c r="D29" s="64"/>
      <c r="E29" s="62"/>
      <c r="F29" s="63"/>
      <c r="G29" s="39" t="str">
        <f t="shared" si="1"/>
        <v/>
      </c>
      <c r="H29" s="39" t="str">
        <f t="shared" si="2"/>
        <v/>
      </c>
      <c r="I29" s="39" t="str">
        <f t="shared" si="3"/>
        <v/>
      </c>
      <c r="J29" s="39" t="str">
        <f t="shared" si="4"/>
        <v/>
      </c>
      <c r="K29" s="39" t="str">
        <f t="shared" si="5"/>
        <v/>
      </c>
      <c r="L29" s="39"/>
      <c r="M29" s="39" t="str">
        <f t="shared" si="6"/>
        <v/>
      </c>
      <c r="N29" s="39" t="str">
        <f t="shared" si="7"/>
        <v/>
      </c>
      <c r="O29" s="39" t="str">
        <f t="shared" si="8"/>
        <v/>
      </c>
      <c r="P29" s="39" t="str">
        <f t="shared" si="9"/>
        <v/>
      </c>
      <c r="Q29" s="39" t="str">
        <f t="shared" si="10"/>
        <v/>
      </c>
      <c r="R29" s="39"/>
      <c r="S29" s="39" t="str">
        <f>IF(OR($C29="",$E29="",$E28="",ISNA(INDEX(成長値マスタ!$C$5:$G$39,MATCH($C29,成長値マスタ!$B$5:$B$39,0),MATCH(S$4,成長値マスタ!$C$4:$G$4,0)))),"",INDEX(成長値マスタ!$C$5:$G$39,MATCH($C29,成長値マスタ!$B$5:$B$39,0),MATCH(S$4,成長値マスタ!$C$4:$G$4,0)))</f>
        <v/>
      </c>
      <c r="T29" s="39" t="str">
        <f>IF(OR($C29="",$E29="",$E28="",ISNA(INDEX(成長値マスタ!$C$5:$G$39,MATCH($C29,成長値マスタ!$B$5:$B$39,0),MATCH(T$4,成長値マスタ!$C$4:$G$4,0)))),"",INDEX(成長値マスタ!$C$5:$G$39,MATCH($C29,成長値マスタ!$B$5:$B$39,0),MATCH(T$4,成長値マスタ!$C$4:$G$4,0)))</f>
        <v/>
      </c>
      <c r="U29" s="39" t="str">
        <f>IF(OR($C29="",$E29="",$E28="",ISNA(INDEX(成長値マスタ!$C$5:$G$39,MATCH($C29,成長値マスタ!$B$5:$B$39,0),MATCH(U$4,成長値マスタ!$C$4:$G$4,0)))),"",INDEX(成長値マスタ!$C$5:$G$39,MATCH($C29,成長値マスタ!$B$5:$B$39,0),MATCH(U$4,成長値マスタ!$C$4:$G$4,0)))</f>
        <v/>
      </c>
      <c r="V29" s="39" t="str">
        <f>IF(OR($C29="",$E29="",$E28="",ISNA(INDEX(成長値マスタ!$C$5:$G$39,MATCH($C29,成長値マスタ!$B$5:$B$39,0),MATCH(V$4,成長値マスタ!$C$4:$G$4,0)))),"",INDEX(成長値マスタ!$C$5:$G$39,MATCH($C29,成長値マスタ!$B$5:$B$39,0),MATCH(V$4,成長値マスタ!$C$4:$G$4,0)))</f>
        <v/>
      </c>
      <c r="W29" s="39" t="str">
        <f>IF(OR($C29="",$E29="",$E28="",ISNA(INDEX(成長値マスタ!$C$5:$G$39,MATCH($C29,成長値マスタ!$B$5:$B$39,0),MATCH(W$4,成長値マスタ!$C$4:$G$4,0)))),"",INDEX(成長値マスタ!$C$5:$G$39,MATCH($C29,成長値マスタ!$B$5:$B$39,0),MATCH(W$4,成長値マスタ!$C$4:$G$4,0)))</f>
        <v/>
      </c>
      <c r="X29" s="39"/>
      <c r="Y29" s="39" t="str">
        <f>IF(OR($C29="",$E29="",$E28="",ISNA(INDEX(補正値マスタ!$C$5:$J$39,MATCH($C29,補正値マスタ!$B$5:$B$39,0),MATCH(S$4,補正値マスタ!$C$4:$J$4,0)))),"",INDEX(補正値マスタ!$C$5:$J$39,MATCH($C29,補正値マスタ!$B$5:$B$39,0),MATCH(S$4,補正値マスタ!$C$4:$J$4,0)))</f>
        <v/>
      </c>
      <c r="Z29" s="39" t="str">
        <f>IF(OR($C29="",$E29="",$E28="",ISNA(INDEX(補正値マスタ!$C$5:$J$39,MATCH($C29,補正値マスタ!$B$5:$B$39,0),MATCH(T$4,補正値マスタ!$C$4:$J$4,0)))),"",INDEX(補正値マスタ!$C$5:$J$39,MATCH($C29,補正値マスタ!$B$5:$B$39,0),MATCH(T$4,補正値マスタ!$C$4:$J$4,0)))</f>
        <v/>
      </c>
      <c r="AA29" s="39" t="str">
        <f>IF(OR($C29="",$E29="",$E28="",ISNA(INDEX(補正値マスタ!$C$5:$J$39,MATCH($C29,補正値マスタ!$B$5:$B$39,0),MATCH(U$4,補正値マスタ!$C$4:$J$4,0)))),"",INDEX(補正値マスタ!$C$5:$J$39,MATCH($C29,補正値マスタ!$B$5:$B$39,0),MATCH(U$4,補正値マスタ!$C$4:$J$4,0)))</f>
        <v/>
      </c>
      <c r="AB29" s="39" t="str">
        <f>IF(OR($C29="",$E29="",$E28="",ISNA(INDEX(補正値マスタ!$C$5:$J$39,MATCH($C29,補正値マスタ!$B$5:$B$39,0),MATCH(V$4,補正値マスタ!$C$4:$J$4,0)))),"",INDEX(補正値マスタ!$C$5:$J$39,MATCH($C29,補正値マスタ!$B$5:$B$39,0),MATCH(V$4,補正値マスタ!$C$4:$J$4,0)))</f>
        <v/>
      </c>
      <c r="AC29" s="69" t="str">
        <f>IF(OR($C29="",$E29="",$E28="",ISNA(INDEX(補正値マスタ!$C$5:$J$39,MATCH($C29,補正値マスタ!$B$5:$B$39,0),MATCH(W$4,補正値マスタ!$C$4:$J$4,0)))),"",INDEX(補正値マスタ!$C$5:$J$39,MATCH($C29,補正値マスタ!$B$5:$B$39,0),MATCH(W$4,補正値マスタ!$C$4:$J$4,0)))</f>
        <v/>
      </c>
      <c r="AD29" s="70" t="str">
        <f t="shared" si="11"/>
        <v/>
      </c>
      <c r="AE29" s="71" t="str">
        <f t="shared" si="12"/>
        <v/>
      </c>
      <c r="AF29" s="71" t="str">
        <f t="shared" si="13"/>
        <v/>
      </c>
      <c r="AG29" s="71" t="str">
        <f t="shared" si="14"/>
        <v/>
      </c>
      <c r="AH29" s="73" t="str">
        <f t="shared" si="15"/>
        <v/>
      </c>
      <c r="AI29" s="2"/>
    </row>
    <row r="30" spans="1:35" ht="13.5" customHeight="1" x14ac:dyDescent="0.15">
      <c r="A30" s="2"/>
      <c r="B30" s="18"/>
      <c r="C30" s="19"/>
      <c r="D30" s="64"/>
      <c r="E30" s="62"/>
      <c r="F30" s="63"/>
      <c r="G30" s="39" t="str">
        <f t="shared" si="1"/>
        <v/>
      </c>
      <c r="H30" s="39" t="str">
        <f t="shared" si="2"/>
        <v/>
      </c>
      <c r="I30" s="39" t="str">
        <f t="shared" si="3"/>
        <v/>
      </c>
      <c r="J30" s="39" t="str">
        <f t="shared" si="4"/>
        <v/>
      </c>
      <c r="K30" s="39" t="str">
        <f t="shared" si="5"/>
        <v/>
      </c>
      <c r="L30" s="39"/>
      <c r="M30" s="39" t="str">
        <f t="shared" si="6"/>
        <v/>
      </c>
      <c r="N30" s="39" t="str">
        <f t="shared" si="7"/>
        <v/>
      </c>
      <c r="O30" s="39" t="str">
        <f t="shared" si="8"/>
        <v/>
      </c>
      <c r="P30" s="39" t="str">
        <f t="shared" si="9"/>
        <v/>
      </c>
      <c r="Q30" s="39" t="str">
        <f t="shared" si="10"/>
        <v/>
      </c>
      <c r="R30" s="39"/>
      <c r="S30" s="39" t="str">
        <f>IF(OR($C30="",$E30="",$E29="",ISNA(INDEX(成長値マスタ!$C$5:$G$39,MATCH($C30,成長値マスタ!$B$5:$B$39,0),MATCH(S$4,成長値マスタ!$C$4:$G$4,0)))),"",INDEX(成長値マスタ!$C$5:$G$39,MATCH($C30,成長値マスタ!$B$5:$B$39,0),MATCH(S$4,成長値マスタ!$C$4:$G$4,0)))</f>
        <v/>
      </c>
      <c r="T30" s="39" t="str">
        <f>IF(OR($C30="",$E30="",$E29="",ISNA(INDEX(成長値マスタ!$C$5:$G$39,MATCH($C30,成長値マスタ!$B$5:$B$39,0),MATCH(T$4,成長値マスタ!$C$4:$G$4,0)))),"",INDEX(成長値マスタ!$C$5:$G$39,MATCH($C30,成長値マスタ!$B$5:$B$39,0),MATCH(T$4,成長値マスタ!$C$4:$G$4,0)))</f>
        <v/>
      </c>
      <c r="U30" s="39" t="str">
        <f>IF(OR($C30="",$E30="",$E29="",ISNA(INDEX(成長値マスタ!$C$5:$G$39,MATCH($C30,成長値マスタ!$B$5:$B$39,0),MATCH(U$4,成長値マスタ!$C$4:$G$4,0)))),"",INDEX(成長値マスタ!$C$5:$G$39,MATCH($C30,成長値マスタ!$B$5:$B$39,0),MATCH(U$4,成長値マスタ!$C$4:$G$4,0)))</f>
        <v/>
      </c>
      <c r="V30" s="39" t="str">
        <f>IF(OR($C30="",$E30="",$E29="",ISNA(INDEX(成長値マスタ!$C$5:$G$39,MATCH($C30,成長値マスタ!$B$5:$B$39,0),MATCH(V$4,成長値マスタ!$C$4:$G$4,0)))),"",INDEX(成長値マスタ!$C$5:$G$39,MATCH($C30,成長値マスタ!$B$5:$B$39,0),MATCH(V$4,成長値マスタ!$C$4:$G$4,0)))</f>
        <v/>
      </c>
      <c r="W30" s="39" t="str">
        <f>IF(OR($C30="",$E30="",$E29="",ISNA(INDEX(成長値マスタ!$C$5:$G$39,MATCH($C30,成長値マスタ!$B$5:$B$39,0),MATCH(W$4,成長値マスタ!$C$4:$G$4,0)))),"",INDEX(成長値マスタ!$C$5:$G$39,MATCH($C30,成長値マスタ!$B$5:$B$39,0),MATCH(W$4,成長値マスタ!$C$4:$G$4,0)))</f>
        <v/>
      </c>
      <c r="X30" s="39"/>
      <c r="Y30" s="39" t="str">
        <f>IF(OR($C30="",$E30="",$E29="",ISNA(INDEX(補正値マスタ!$C$5:$J$39,MATCH($C30,補正値マスタ!$B$5:$B$39,0),MATCH(S$4,補正値マスタ!$C$4:$J$4,0)))),"",INDEX(補正値マスタ!$C$5:$J$39,MATCH($C30,補正値マスタ!$B$5:$B$39,0),MATCH(S$4,補正値マスタ!$C$4:$J$4,0)))</f>
        <v/>
      </c>
      <c r="Z30" s="39" t="str">
        <f>IF(OR($C30="",$E30="",$E29="",ISNA(INDEX(補正値マスタ!$C$5:$J$39,MATCH($C30,補正値マスタ!$B$5:$B$39,0),MATCH(T$4,補正値マスタ!$C$4:$J$4,0)))),"",INDEX(補正値マスタ!$C$5:$J$39,MATCH($C30,補正値マスタ!$B$5:$B$39,0),MATCH(T$4,補正値マスタ!$C$4:$J$4,0)))</f>
        <v/>
      </c>
      <c r="AA30" s="39" t="str">
        <f>IF(OR($C30="",$E30="",$E29="",ISNA(INDEX(補正値マスタ!$C$5:$J$39,MATCH($C30,補正値マスタ!$B$5:$B$39,0),MATCH(U$4,補正値マスタ!$C$4:$J$4,0)))),"",INDEX(補正値マスタ!$C$5:$J$39,MATCH($C30,補正値マスタ!$B$5:$B$39,0),MATCH(U$4,補正値マスタ!$C$4:$J$4,0)))</f>
        <v/>
      </c>
      <c r="AB30" s="39" t="str">
        <f>IF(OR($C30="",$E30="",$E29="",ISNA(INDEX(補正値マスタ!$C$5:$J$39,MATCH($C30,補正値マスタ!$B$5:$B$39,0),MATCH(V$4,補正値マスタ!$C$4:$J$4,0)))),"",INDEX(補正値マスタ!$C$5:$J$39,MATCH($C30,補正値マスタ!$B$5:$B$39,0),MATCH(V$4,補正値マスタ!$C$4:$J$4,0)))</f>
        <v/>
      </c>
      <c r="AC30" s="69" t="str">
        <f>IF(OR($C30="",$E30="",$E29="",ISNA(INDEX(補正値マスタ!$C$5:$J$39,MATCH($C30,補正値マスタ!$B$5:$B$39,0),MATCH(W$4,補正値マスタ!$C$4:$J$4,0)))),"",INDEX(補正値マスタ!$C$5:$J$39,MATCH($C30,補正値マスタ!$B$5:$B$39,0),MATCH(W$4,補正値マスタ!$C$4:$J$4,0)))</f>
        <v/>
      </c>
      <c r="AD30" s="70" t="str">
        <f t="shared" si="11"/>
        <v/>
      </c>
      <c r="AE30" s="71" t="str">
        <f t="shared" si="12"/>
        <v/>
      </c>
      <c r="AF30" s="71" t="str">
        <f t="shared" si="13"/>
        <v/>
      </c>
      <c r="AG30" s="71" t="str">
        <f t="shared" si="14"/>
        <v/>
      </c>
      <c r="AH30" s="73" t="str">
        <f t="shared" si="15"/>
        <v/>
      </c>
      <c r="AI30" s="2"/>
    </row>
    <row r="31" spans="1:35" ht="13.5" customHeight="1" x14ac:dyDescent="0.15">
      <c r="A31" s="2"/>
      <c r="B31" s="18"/>
      <c r="C31" s="19"/>
      <c r="D31" s="64"/>
      <c r="E31" s="62"/>
      <c r="F31" s="63"/>
      <c r="G31" s="39" t="str">
        <f t="shared" si="1"/>
        <v/>
      </c>
      <c r="H31" s="39" t="str">
        <f t="shared" si="2"/>
        <v/>
      </c>
      <c r="I31" s="39" t="str">
        <f t="shared" si="3"/>
        <v/>
      </c>
      <c r="J31" s="39" t="str">
        <f t="shared" si="4"/>
        <v/>
      </c>
      <c r="K31" s="39" t="str">
        <f t="shared" si="5"/>
        <v/>
      </c>
      <c r="L31" s="39"/>
      <c r="M31" s="39" t="str">
        <f t="shared" si="6"/>
        <v/>
      </c>
      <c r="N31" s="39" t="str">
        <f t="shared" si="7"/>
        <v/>
      </c>
      <c r="O31" s="39" t="str">
        <f t="shared" si="8"/>
        <v/>
      </c>
      <c r="P31" s="39" t="str">
        <f t="shared" si="9"/>
        <v/>
      </c>
      <c r="Q31" s="39" t="str">
        <f t="shared" si="10"/>
        <v/>
      </c>
      <c r="R31" s="39"/>
      <c r="S31" s="39" t="str">
        <f>IF(OR($C31="",$E31="",$E30="",ISNA(INDEX(成長値マスタ!$C$5:$G$39,MATCH($C31,成長値マスタ!$B$5:$B$39,0),MATCH(S$4,成長値マスタ!$C$4:$G$4,0)))),"",INDEX(成長値マスタ!$C$5:$G$39,MATCH($C31,成長値マスタ!$B$5:$B$39,0),MATCH(S$4,成長値マスタ!$C$4:$G$4,0)))</f>
        <v/>
      </c>
      <c r="T31" s="39" t="str">
        <f>IF(OR($C31="",$E31="",$E30="",ISNA(INDEX(成長値マスタ!$C$5:$G$39,MATCH($C31,成長値マスタ!$B$5:$B$39,0),MATCH(T$4,成長値マスタ!$C$4:$G$4,0)))),"",INDEX(成長値マスタ!$C$5:$G$39,MATCH($C31,成長値マスタ!$B$5:$B$39,0),MATCH(T$4,成長値マスタ!$C$4:$G$4,0)))</f>
        <v/>
      </c>
      <c r="U31" s="39" t="str">
        <f>IF(OR($C31="",$E31="",$E30="",ISNA(INDEX(成長値マスタ!$C$5:$G$39,MATCH($C31,成長値マスタ!$B$5:$B$39,0),MATCH(U$4,成長値マスタ!$C$4:$G$4,0)))),"",INDEX(成長値マスタ!$C$5:$G$39,MATCH($C31,成長値マスタ!$B$5:$B$39,0),MATCH(U$4,成長値マスタ!$C$4:$G$4,0)))</f>
        <v/>
      </c>
      <c r="V31" s="39" t="str">
        <f>IF(OR($C31="",$E31="",$E30="",ISNA(INDEX(成長値マスタ!$C$5:$G$39,MATCH($C31,成長値マスタ!$B$5:$B$39,0),MATCH(V$4,成長値マスタ!$C$4:$G$4,0)))),"",INDEX(成長値マスタ!$C$5:$G$39,MATCH($C31,成長値マスタ!$B$5:$B$39,0),MATCH(V$4,成長値マスタ!$C$4:$G$4,0)))</f>
        <v/>
      </c>
      <c r="W31" s="39" t="str">
        <f>IF(OR($C31="",$E31="",$E30="",ISNA(INDEX(成長値マスタ!$C$5:$G$39,MATCH($C31,成長値マスタ!$B$5:$B$39,0),MATCH(W$4,成長値マスタ!$C$4:$G$4,0)))),"",INDEX(成長値マスタ!$C$5:$G$39,MATCH($C31,成長値マスタ!$B$5:$B$39,0),MATCH(W$4,成長値マスタ!$C$4:$G$4,0)))</f>
        <v/>
      </c>
      <c r="X31" s="39"/>
      <c r="Y31" s="39" t="str">
        <f>IF(OR($C31="",$E31="",$E30="",ISNA(INDEX(補正値マスタ!$C$5:$J$39,MATCH($C31,補正値マスタ!$B$5:$B$39,0),MATCH(S$4,補正値マスタ!$C$4:$J$4,0)))),"",INDEX(補正値マスタ!$C$5:$J$39,MATCH($C31,補正値マスタ!$B$5:$B$39,0),MATCH(S$4,補正値マスタ!$C$4:$J$4,0)))</f>
        <v/>
      </c>
      <c r="Z31" s="39" t="str">
        <f>IF(OR($C31="",$E31="",$E30="",ISNA(INDEX(補正値マスタ!$C$5:$J$39,MATCH($C31,補正値マスタ!$B$5:$B$39,0),MATCH(T$4,補正値マスタ!$C$4:$J$4,0)))),"",INDEX(補正値マスタ!$C$5:$J$39,MATCH($C31,補正値マスタ!$B$5:$B$39,0),MATCH(T$4,補正値マスタ!$C$4:$J$4,0)))</f>
        <v/>
      </c>
      <c r="AA31" s="39" t="str">
        <f>IF(OR($C31="",$E31="",$E30="",ISNA(INDEX(補正値マスタ!$C$5:$J$39,MATCH($C31,補正値マスタ!$B$5:$B$39,0),MATCH(U$4,補正値マスタ!$C$4:$J$4,0)))),"",INDEX(補正値マスタ!$C$5:$J$39,MATCH($C31,補正値マスタ!$B$5:$B$39,0),MATCH(U$4,補正値マスタ!$C$4:$J$4,0)))</f>
        <v/>
      </c>
      <c r="AB31" s="39" t="str">
        <f>IF(OR($C31="",$E31="",$E30="",ISNA(INDEX(補正値マスタ!$C$5:$J$39,MATCH($C31,補正値マスタ!$B$5:$B$39,0),MATCH(V$4,補正値マスタ!$C$4:$J$4,0)))),"",INDEX(補正値マスタ!$C$5:$J$39,MATCH($C31,補正値マスタ!$B$5:$B$39,0),MATCH(V$4,補正値マスタ!$C$4:$J$4,0)))</f>
        <v/>
      </c>
      <c r="AC31" s="69" t="str">
        <f>IF(OR($C31="",$E31="",$E30="",ISNA(INDEX(補正値マスタ!$C$5:$J$39,MATCH($C31,補正値マスタ!$B$5:$B$39,0),MATCH(W$4,補正値マスタ!$C$4:$J$4,0)))),"",INDEX(補正値マスタ!$C$5:$J$39,MATCH($C31,補正値マスタ!$B$5:$B$39,0),MATCH(W$4,補正値マスタ!$C$4:$J$4,0)))</f>
        <v/>
      </c>
      <c r="AD31" s="70" t="str">
        <f t="shared" si="11"/>
        <v/>
      </c>
      <c r="AE31" s="71" t="str">
        <f t="shared" si="12"/>
        <v/>
      </c>
      <c r="AF31" s="71" t="str">
        <f t="shared" si="13"/>
        <v/>
      </c>
      <c r="AG31" s="71" t="str">
        <f t="shared" si="14"/>
        <v/>
      </c>
      <c r="AH31" s="73" t="str">
        <f t="shared" si="15"/>
        <v/>
      </c>
      <c r="AI31" s="2"/>
    </row>
    <row r="32" spans="1:35" ht="13.5" customHeight="1" x14ac:dyDescent="0.15">
      <c r="A32" s="2"/>
      <c r="B32" s="18"/>
      <c r="C32" s="19"/>
      <c r="D32" s="64"/>
      <c r="E32" s="62"/>
      <c r="F32" s="63"/>
      <c r="G32" s="39" t="str">
        <f t="shared" si="1"/>
        <v/>
      </c>
      <c r="H32" s="39" t="str">
        <f t="shared" si="2"/>
        <v/>
      </c>
      <c r="I32" s="39" t="str">
        <f t="shared" si="3"/>
        <v/>
      </c>
      <c r="J32" s="39" t="str">
        <f t="shared" si="4"/>
        <v/>
      </c>
      <c r="K32" s="39" t="str">
        <f t="shared" si="5"/>
        <v/>
      </c>
      <c r="L32" s="39"/>
      <c r="M32" s="39" t="str">
        <f t="shared" si="6"/>
        <v/>
      </c>
      <c r="N32" s="39" t="str">
        <f t="shared" si="7"/>
        <v/>
      </c>
      <c r="O32" s="39" t="str">
        <f t="shared" si="8"/>
        <v/>
      </c>
      <c r="P32" s="39" t="str">
        <f t="shared" si="9"/>
        <v/>
      </c>
      <c r="Q32" s="39" t="str">
        <f t="shared" si="10"/>
        <v/>
      </c>
      <c r="R32" s="39"/>
      <c r="S32" s="39" t="str">
        <f>IF(OR($C32="",$E32="",$E31="",ISNA(INDEX(成長値マスタ!$C$5:$G$39,MATCH($C32,成長値マスタ!$B$5:$B$39,0),MATCH(S$4,成長値マスタ!$C$4:$G$4,0)))),"",INDEX(成長値マスタ!$C$5:$G$39,MATCH($C32,成長値マスタ!$B$5:$B$39,0),MATCH(S$4,成長値マスタ!$C$4:$G$4,0)))</f>
        <v/>
      </c>
      <c r="T32" s="39" t="str">
        <f>IF(OR($C32="",$E32="",$E31="",ISNA(INDEX(成長値マスタ!$C$5:$G$39,MATCH($C32,成長値マスタ!$B$5:$B$39,0),MATCH(T$4,成長値マスタ!$C$4:$G$4,0)))),"",INDEX(成長値マスタ!$C$5:$G$39,MATCH($C32,成長値マスタ!$B$5:$B$39,0),MATCH(T$4,成長値マスタ!$C$4:$G$4,0)))</f>
        <v/>
      </c>
      <c r="U32" s="39" t="str">
        <f>IF(OR($C32="",$E32="",$E31="",ISNA(INDEX(成長値マスタ!$C$5:$G$39,MATCH($C32,成長値マスタ!$B$5:$B$39,0),MATCH(U$4,成長値マスタ!$C$4:$G$4,0)))),"",INDEX(成長値マスタ!$C$5:$G$39,MATCH($C32,成長値マスタ!$B$5:$B$39,0),MATCH(U$4,成長値マスタ!$C$4:$G$4,0)))</f>
        <v/>
      </c>
      <c r="V32" s="39" t="str">
        <f>IF(OR($C32="",$E32="",$E31="",ISNA(INDEX(成長値マスタ!$C$5:$G$39,MATCH($C32,成長値マスタ!$B$5:$B$39,0),MATCH(V$4,成長値マスタ!$C$4:$G$4,0)))),"",INDEX(成長値マスタ!$C$5:$G$39,MATCH($C32,成長値マスタ!$B$5:$B$39,0),MATCH(V$4,成長値マスタ!$C$4:$G$4,0)))</f>
        <v/>
      </c>
      <c r="W32" s="39" t="str">
        <f>IF(OR($C32="",$E32="",$E31="",ISNA(INDEX(成長値マスタ!$C$5:$G$39,MATCH($C32,成長値マスタ!$B$5:$B$39,0),MATCH(W$4,成長値マスタ!$C$4:$G$4,0)))),"",INDEX(成長値マスタ!$C$5:$G$39,MATCH($C32,成長値マスタ!$B$5:$B$39,0),MATCH(W$4,成長値マスタ!$C$4:$G$4,0)))</f>
        <v/>
      </c>
      <c r="X32" s="39"/>
      <c r="Y32" s="39" t="str">
        <f>IF(OR($C32="",$E32="",$E31="",ISNA(INDEX(補正値マスタ!$C$5:$J$39,MATCH($C32,補正値マスタ!$B$5:$B$39,0),MATCH(S$4,補正値マスタ!$C$4:$J$4,0)))),"",INDEX(補正値マスタ!$C$5:$J$39,MATCH($C32,補正値マスタ!$B$5:$B$39,0),MATCH(S$4,補正値マスタ!$C$4:$J$4,0)))</f>
        <v/>
      </c>
      <c r="Z32" s="39" t="str">
        <f>IF(OR($C32="",$E32="",$E31="",ISNA(INDEX(補正値マスタ!$C$5:$J$39,MATCH($C32,補正値マスタ!$B$5:$B$39,0),MATCH(T$4,補正値マスタ!$C$4:$J$4,0)))),"",INDEX(補正値マスタ!$C$5:$J$39,MATCH($C32,補正値マスタ!$B$5:$B$39,0),MATCH(T$4,補正値マスタ!$C$4:$J$4,0)))</f>
        <v/>
      </c>
      <c r="AA32" s="39" t="str">
        <f>IF(OR($C32="",$E32="",$E31="",ISNA(INDEX(補正値マスタ!$C$5:$J$39,MATCH($C32,補正値マスタ!$B$5:$B$39,0),MATCH(U$4,補正値マスタ!$C$4:$J$4,0)))),"",INDEX(補正値マスタ!$C$5:$J$39,MATCH($C32,補正値マスタ!$B$5:$B$39,0),MATCH(U$4,補正値マスタ!$C$4:$J$4,0)))</f>
        <v/>
      </c>
      <c r="AB32" s="39" t="str">
        <f>IF(OR($C32="",$E32="",$E31="",ISNA(INDEX(補正値マスタ!$C$5:$J$39,MATCH($C32,補正値マスタ!$B$5:$B$39,0),MATCH(V$4,補正値マスタ!$C$4:$J$4,0)))),"",INDEX(補正値マスタ!$C$5:$J$39,MATCH($C32,補正値マスタ!$B$5:$B$39,0),MATCH(V$4,補正値マスタ!$C$4:$J$4,0)))</f>
        <v/>
      </c>
      <c r="AC32" s="69" t="str">
        <f>IF(OR($C32="",$E32="",$E31="",ISNA(INDEX(補正値マスタ!$C$5:$J$39,MATCH($C32,補正値マスタ!$B$5:$B$39,0),MATCH(W$4,補正値マスタ!$C$4:$J$4,0)))),"",INDEX(補正値マスタ!$C$5:$J$39,MATCH($C32,補正値マスタ!$B$5:$B$39,0),MATCH(W$4,補正値マスタ!$C$4:$J$4,0)))</f>
        <v/>
      </c>
      <c r="AD32" s="70" t="str">
        <f t="shared" si="11"/>
        <v/>
      </c>
      <c r="AE32" s="71" t="str">
        <f t="shared" si="12"/>
        <v/>
      </c>
      <c r="AF32" s="71" t="str">
        <f t="shared" si="13"/>
        <v/>
      </c>
      <c r="AG32" s="71" t="str">
        <f t="shared" si="14"/>
        <v/>
      </c>
      <c r="AH32" s="73" t="str">
        <f t="shared" si="15"/>
        <v/>
      </c>
      <c r="AI32" s="2"/>
    </row>
    <row r="33" spans="1:35" ht="13.5" customHeight="1" x14ac:dyDescent="0.15">
      <c r="A33" s="2"/>
      <c r="B33" s="18"/>
      <c r="C33" s="19"/>
      <c r="D33" s="64"/>
      <c r="E33" s="62"/>
      <c r="F33" s="63"/>
      <c r="G33" s="39" t="str">
        <f t="shared" si="1"/>
        <v/>
      </c>
      <c r="H33" s="39" t="str">
        <f t="shared" si="2"/>
        <v/>
      </c>
      <c r="I33" s="39" t="str">
        <f t="shared" si="3"/>
        <v/>
      </c>
      <c r="J33" s="39" t="str">
        <f t="shared" si="4"/>
        <v/>
      </c>
      <c r="K33" s="39" t="str">
        <f t="shared" si="5"/>
        <v/>
      </c>
      <c r="L33" s="39"/>
      <c r="M33" s="39" t="str">
        <f t="shared" si="6"/>
        <v/>
      </c>
      <c r="N33" s="39" t="str">
        <f t="shared" si="7"/>
        <v/>
      </c>
      <c r="O33" s="39" t="str">
        <f t="shared" si="8"/>
        <v/>
      </c>
      <c r="P33" s="39" t="str">
        <f t="shared" si="9"/>
        <v/>
      </c>
      <c r="Q33" s="39" t="str">
        <f t="shared" si="10"/>
        <v/>
      </c>
      <c r="R33" s="39"/>
      <c r="S33" s="39" t="str">
        <f>IF(OR($C33="",$E33="",$E32="",ISNA(INDEX(成長値マスタ!$C$5:$G$39,MATCH($C33,成長値マスタ!$B$5:$B$39,0),MATCH(S$4,成長値マスタ!$C$4:$G$4,0)))),"",INDEX(成長値マスタ!$C$5:$G$39,MATCH($C33,成長値マスタ!$B$5:$B$39,0),MATCH(S$4,成長値マスタ!$C$4:$G$4,0)))</f>
        <v/>
      </c>
      <c r="T33" s="39" t="str">
        <f>IF(OR($C33="",$E33="",$E32="",ISNA(INDEX(成長値マスタ!$C$5:$G$39,MATCH($C33,成長値マスタ!$B$5:$B$39,0),MATCH(T$4,成長値マスタ!$C$4:$G$4,0)))),"",INDEX(成長値マスタ!$C$5:$G$39,MATCH($C33,成長値マスタ!$B$5:$B$39,0),MATCH(T$4,成長値マスタ!$C$4:$G$4,0)))</f>
        <v/>
      </c>
      <c r="U33" s="39" t="str">
        <f>IF(OR($C33="",$E33="",$E32="",ISNA(INDEX(成長値マスタ!$C$5:$G$39,MATCH($C33,成長値マスタ!$B$5:$B$39,0),MATCH(U$4,成長値マスタ!$C$4:$G$4,0)))),"",INDEX(成長値マスタ!$C$5:$G$39,MATCH($C33,成長値マスタ!$B$5:$B$39,0),MATCH(U$4,成長値マスタ!$C$4:$G$4,0)))</f>
        <v/>
      </c>
      <c r="V33" s="39" t="str">
        <f>IF(OR($C33="",$E33="",$E32="",ISNA(INDEX(成長値マスタ!$C$5:$G$39,MATCH($C33,成長値マスタ!$B$5:$B$39,0),MATCH(V$4,成長値マスタ!$C$4:$G$4,0)))),"",INDEX(成長値マスタ!$C$5:$G$39,MATCH($C33,成長値マスタ!$B$5:$B$39,0),MATCH(V$4,成長値マスタ!$C$4:$G$4,0)))</f>
        <v/>
      </c>
      <c r="W33" s="39" t="str">
        <f>IF(OR($C33="",$E33="",$E32="",ISNA(INDEX(成長値マスタ!$C$5:$G$39,MATCH($C33,成長値マスタ!$B$5:$B$39,0),MATCH(W$4,成長値マスタ!$C$4:$G$4,0)))),"",INDEX(成長値マスタ!$C$5:$G$39,MATCH($C33,成長値マスタ!$B$5:$B$39,0),MATCH(W$4,成長値マスタ!$C$4:$G$4,0)))</f>
        <v/>
      </c>
      <c r="X33" s="39"/>
      <c r="Y33" s="39" t="str">
        <f>IF(OR($C33="",$E33="",$E32="",ISNA(INDEX(補正値マスタ!$C$5:$J$39,MATCH($C33,補正値マスタ!$B$5:$B$39,0),MATCH(S$4,補正値マスタ!$C$4:$J$4,0)))),"",INDEX(補正値マスタ!$C$5:$J$39,MATCH($C33,補正値マスタ!$B$5:$B$39,0),MATCH(S$4,補正値マスタ!$C$4:$J$4,0)))</f>
        <v/>
      </c>
      <c r="Z33" s="39" t="str">
        <f>IF(OR($C33="",$E33="",$E32="",ISNA(INDEX(補正値マスタ!$C$5:$J$39,MATCH($C33,補正値マスタ!$B$5:$B$39,0),MATCH(T$4,補正値マスタ!$C$4:$J$4,0)))),"",INDEX(補正値マスタ!$C$5:$J$39,MATCH($C33,補正値マスタ!$B$5:$B$39,0),MATCH(T$4,補正値マスタ!$C$4:$J$4,0)))</f>
        <v/>
      </c>
      <c r="AA33" s="39" t="str">
        <f>IF(OR($C33="",$E33="",$E32="",ISNA(INDEX(補正値マスタ!$C$5:$J$39,MATCH($C33,補正値マスタ!$B$5:$B$39,0),MATCH(U$4,補正値マスタ!$C$4:$J$4,0)))),"",INDEX(補正値マスタ!$C$5:$J$39,MATCH($C33,補正値マスタ!$B$5:$B$39,0),MATCH(U$4,補正値マスタ!$C$4:$J$4,0)))</f>
        <v/>
      </c>
      <c r="AB33" s="39" t="str">
        <f>IF(OR($C33="",$E33="",$E32="",ISNA(INDEX(補正値マスタ!$C$5:$J$39,MATCH($C33,補正値マスタ!$B$5:$B$39,0),MATCH(V$4,補正値マスタ!$C$4:$J$4,0)))),"",INDEX(補正値マスタ!$C$5:$J$39,MATCH($C33,補正値マスタ!$B$5:$B$39,0),MATCH(V$4,補正値マスタ!$C$4:$J$4,0)))</f>
        <v/>
      </c>
      <c r="AC33" s="69" t="str">
        <f>IF(OR($C33="",$E33="",$E32="",ISNA(INDEX(補正値マスタ!$C$5:$J$39,MATCH($C33,補正値マスタ!$B$5:$B$39,0),MATCH(W$4,補正値マスタ!$C$4:$J$4,0)))),"",INDEX(補正値マスタ!$C$5:$J$39,MATCH($C33,補正値マスタ!$B$5:$B$39,0),MATCH(W$4,補正値マスタ!$C$4:$J$4,0)))</f>
        <v/>
      </c>
      <c r="AD33" s="70" t="str">
        <f t="shared" si="11"/>
        <v/>
      </c>
      <c r="AE33" s="71" t="str">
        <f t="shared" si="12"/>
        <v/>
      </c>
      <c r="AF33" s="71" t="str">
        <f t="shared" si="13"/>
        <v/>
      </c>
      <c r="AG33" s="71" t="str">
        <f t="shared" si="14"/>
        <v/>
      </c>
      <c r="AH33" s="73" t="str">
        <f t="shared" si="15"/>
        <v/>
      </c>
      <c r="AI33" s="2"/>
    </row>
    <row r="34" spans="1:35" ht="13.5" customHeight="1" x14ac:dyDescent="0.15">
      <c r="A34" s="2"/>
      <c r="B34" s="18"/>
      <c r="C34" s="19"/>
      <c r="D34" s="64"/>
      <c r="E34" s="62"/>
      <c r="F34" s="63"/>
      <c r="G34" s="39" t="str">
        <f t="shared" si="1"/>
        <v/>
      </c>
      <c r="H34" s="39" t="str">
        <f t="shared" si="2"/>
        <v/>
      </c>
      <c r="I34" s="39" t="str">
        <f t="shared" si="3"/>
        <v/>
      </c>
      <c r="J34" s="39" t="str">
        <f t="shared" si="4"/>
        <v/>
      </c>
      <c r="K34" s="39" t="str">
        <f t="shared" si="5"/>
        <v/>
      </c>
      <c r="L34" s="39"/>
      <c r="M34" s="39" t="str">
        <f t="shared" si="6"/>
        <v/>
      </c>
      <c r="N34" s="39" t="str">
        <f t="shared" si="7"/>
        <v/>
      </c>
      <c r="O34" s="39" t="str">
        <f t="shared" si="8"/>
        <v/>
      </c>
      <c r="P34" s="39" t="str">
        <f t="shared" si="9"/>
        <v/>
      </c>
      <c r="Q34" s="39" t="str">
        <f t="shared" si="10"/>
        <v/>
      </c>
      <c r="R34" s="39"/>
      <c r="S34" s="39" t="str">
        <f>IF(OR($C34="",$E34="",$E33="",ISNA(INDEX(成長値マスタ!$C$5:$G$39,MATCH($C34,成長値マスタ!$B$5:$B$39,0),MATCH(S$4,成長値マスタ!$C$4:$G$4,0)))),"",INDEX(成長値マスタ!$C$5:$G$39,MATCH($C34,成長値マスタ!$B$5:$B$39,0),MATCH(S$4,成長値マスタ!$C$4:$G$4,0)))</f>
        <v/>
      </c>
      <c r="T34" s="39" t="str">
        <f>IF(OR($C34="",$E34="",$E33="",ISNA(INDEX(成長値マスタ!$C$5:$G$39,MATCH($C34,成長値マスタ!$B$5:$B$39,0),MATCH(T$4,成長値マスタ!$C$4:$G$4,0)))),"",INDEX(成長値マスタ!$C$5:$G$39,MATCH($C34,成長値マスタ!$B$5:$B$39,0),MATCH(T$4,成長値マスタ!$C$4:$G$4,0)))</f>
        <v/>
      </c>
      <c r="U34" s="39" t="str">
        <f>IF(OR($C34="",$E34="",$E33="",ISNA(INDEX(成長値マスタ!$C$5:$G$39,MATCH($C34,成長値マスタ!$B$5:$B$39,0),MATCH(U$4,成長値マスタ!$C$4:$G$4,0)))),"",INDEX(成長値マスタ!$C$5:$G$39,MATCH($C34,成長値マスタ!$B$5:$B$39,0),MATCH(U$4,成長値マスタ!$C$4:$G$4,0)))</f>
        <v/>
      </c>
      <c r="V34" s="39" t="str">
        <f>IF(OR($C34="",$E34="",$E33="",ISNA(INDEX(成長値マスタ!$C$5:$G$39,MATCH($C34,成長値マスタ!$B$5:$B$39,0),MATCH(V$4,成長値マスタ!$C$4:$G$4,0)))),"",INDEX(成長値マスタ!$C$5:$G$39,MATCH($C34,成長値マスタ!$B$5:$B$39,0),MATCH(V$4,成長値マスタ!$C$4:$G$4,0)))</f>
        <v/>
      </c>
      <c r="W34" s="39" t="str">
        <f>IF(OR($C34="",$E34="",$E33="",ISNA(INDEX(成長値マスタ!$C$5:$G$39,MATCH($C34,成長値マスタ!$B$5:$B$39,0),MATCH(W$4,成長値マスタ!$C$4:$G$4,0)))),"",INDEX(成長値マスタ!$C$5:$G$39,MATCH($C34,成長値マスタ!$B$5:$B$39,0),MATCH(W$4,成長値マスタ!$C$4:$G$4,0)))</f>
        <v/>
      </c>
      <c r="X34" s="39"/>
      <c r="Y34" s="39" t="str">
        <f>IF(OR($C34="",$E34="",$E33="",ISNA(INDEX(補正値マスタ!$C$5:$J$39,MATCH($C34,補正値マスタ!$B$5:$B$39,0),MATCH(S$4,補正値マスタ!$C$4:$J$4,0)))),"",INDEX(補正値マスタ!$C$5:$J$39,MATCH($C34,補正値マスタ!$B$5:$B$39,0),MATCH(S$4,補正値マスタ!$C$4:$J$4,0)))</f>
        <v/>
      </c>
      <c r="Z34" s="39" t="str">
        <f>IF(OR($C34="",$E34="",$E33="",ISNA(INDEX(補正値マスタ!$C$5:$J$39,MATCH($C34,補正値マスタ!$B$5:$B$39,0),MATCH(T$4,補正値マスタ!$C$4:$J$4,0)))),"",INDEX(補正値マスタ!$C$5:$J$39,MATCH($C34,補正値マスタ!$B$5:$B$39,0),MATCH(T$4,補正値マスタ!$C$4:$J$4,0)))</f>
        <v/>
      </c>
      <c r="AA34" s="39" t="str">
        <f>IF(OR($C34="",$E34="",$E33="",ISNA(INDEX(補正値マスタ!$C$5:$J$39,MATCH($C34,補正値マスタ!$B$5:$B$39,0),MATCH(U$4,補正値マスタ!$C$4:$J$4,0)))),"",INDEX(補正値マスタ!$C$5:$J$39,MATCH($C34,補正値マスタ!$B$5:$B$39,0),MATCH(U$4,補正値マスタ!$C$4:$J$4,0)))</f>
        <v/>
      </c>
      <c r="AB34" s="39" t="str">
        <f>IF(OR($C34="",$E34="",$E33="",ISNA(INDEX(補正値マスタ!$C$5:$J$39,MATCH($C34,補正値マスタ!$B$5:$B$39,0),MATCH(V$4,補正値マスタ!$C$4:$J$4,0)))),"",INDEX(補正値マスタ!$C$5:$J$39,MATCH($C34,補正値マスタ!$B$5:$B$39,0),MATCH(V$4,補正値マスタ!$C$4:$J$4,0)))</f>
        <v/>
      </c>
      <c r="AC34" s="69" t="str">
        <f>IF(OR($C34="",$E34="",$E33="",ISNA(INDEX(補正値マスタ!$C$5:$J$39,MATCH($C34,補正値マスタ!$B$5:$B$39,0),MATCH(W$4,補正値マスタ!$C$4:$J$4,0)))),"",INDEX(補正値マスタ!$C$5:$J$39,MATCH($C34,補正値マスタ!$B$5:$B$39,0),MATCH(W$4,補正値マスタ!$C$4:$J$4,0)))</f>
        <v/>
      </c>
      <c r="AD34" s="70" t="str">
        <f t="shared" si="11"/>
        <v/>
      </c>
      <c r="AE34" s="71" t="str">
        <f t="shared" si="12"/>
        <v/>
      </c>
      <c r="AF34" s="71" t="str">
        <f t="shared" si="13"/>
        <v/>
      </c>
      <c r="AG34" s="71" t="str">
        <f t="shared" si="14"/>
        <v/>
      </c>
      <c r="AH34" s="73" t="str">
        <f t="shared" si="15"/>
        <v/>
      </c>
      <c r="AI34" s="2"/>
    </row>
    <row r="35" spans="1:35" ht="13.5" customHeight="1" x14ac:dyDescent="0.15">
      <c r="A35" s="2"/>
      <c r="B35" s="18"/>
      <c r="C35" s="19"/>
      <c r="D35" s="64"/>
      <c r="E35" s="62"/>
      <c r="F35" s="63"/>
      <c r="G35" s="39" t="str">
        <f t="shared" si="1"/>
        <v/>
      </c>
      <c r="H35" s="39" t="str">
        <f t="shared" si="2"/>
        <v/>
      </c>
      <c r="I35" s="39" t="str">
        <f t="shared" si="3"/>
        <v/>
      </c>
      <c r="J35" s="39" t="str">
        <f t="shared" si="4"/>
        <v/>
      </c>
      <c r="K35" s="39" t="str">
        <f t="shared" si="5"/>
        <v/>
      </c>
      <c r="L35" s="39"/>
      <c r="M35" s="39" t="str">
        <f t="shared" si="6"/>
        <v/>
      </c>
      <c r="N35" s="39" t="str">
        <f t="shared" si="7"/>
        <v/>
      </c>
      <c r="O35" s="39" t="str">
        <f t="shared" si="8"/>
        <v/>
      </c>
      <c r="P35" s="39" t="str">
        <f t="shared" si="9"/>
        <v/>
      </c>
      <c r="Q35" s="39" t="str">
        <f t="shared" si="10"/>
        <v/>
      </c>
      <c r="R35" s="39"/>
      <c r="S35" s="39" t="str">
        <f>IF(OR($C35="",$E35="",$E34="",ISNA(INDEX(成長値マスタ!$C$5:$G$39,MATCH($C35,成長値マスタ!$B$5:$B$39,0),MATCH(S$4,成長値マスタ!$C$4:$G$4,0)))),"",INDEX(成長値マスタ!$C$5:$G$39,MATCH($C35,成長値マスタ!$B$5:$B$39,0),MATCH(S$4,成長値マスタ!$C$4:$G$4,0)))</f>
        <v/>
      </c>
      <c r="T35" s="39" t="str">
        <f>IF(OR($C35="",$E35="",$E34="",ISNA(INDEX(成長値マスタ!$C$5:$G$39,MATCH($C35,成長値マスタ!$B$5:$B$39,0),MATCH(T$4,成長値マスタ!$C$4:$G$4,0)))),"",INDEX(成長値マスタ!$C$5:$G$39,MATCH($C35,成長値マスタ!$B$5:$B$39,0),MATCH(T$4,成長値マスタ!$C$4:$G$4,0)))</f>
        <v/>
      </c>
      <c r="U35" s="39" t="str">
        <f>IF(OR($C35="",$E35="",$E34="",ISNA(INDEX(成長値マスタ!$C$5:$G$39,MATCH($C35,成長値マスタ!$B$5:$B$39,0),MATCH(U$4,成長値マスタ!$C$4:$G$4,0)))),"",INDEX(成長値マスタ!$C$5:$G$39,MATCH($C35,成長値マスタ!$B$5:$B$39,0),MATCH(U$4,成長値マスタ!$C$4:$G$4,0)))</f>
        <v/>
      </c>
      <c r="V35" s="39" t="str">
        <f>IF(OR($C35="",$E35="",$E34="",ISNA(INDEX(成長値マスタ!$C$5:$G$39,MATCH($C35,成長値マスタ!$B$5:$B$39,0),MATCH(V$4,成長値マスタ!$C$4:$G$4,0)))),"",INDEX(成長値マスタ!$C$5:$G$39,MATCH($C35,成長値マスタ!$B$5:$B$39,0),MATCH(V$4,成長値マスタ!$C$4:$G$4,0)))</f>
        <v/>
      </c>
      <c r="W35" s="39" t="str">
        <f>IF(OR($C35="",$E35="",$E34="",ISNA(INDEX(成長値マスタ!$C$5:$G$39,MATCH($C35,成長値マスタ!$B$5:$B$39,0),MATCH(W$4,成長値マスタ!$C$4:$G$4,0)))),"",INDEX(成長値マスタ!$C$5:$G$39,MATCH($C35,成長値マスタ!$B$5:$B$39,0),MATCH(W$4,成長値マスタ!$C$4:$G$4,0)))</f>
        <v/>
      </c>
      <c r="X35" s="39"/>
      <c r="Y35" s="39" t="str">
        <f>IF(OR($C35="",$E35="",$E34="",ISNA(INDEX(補正値マスタ!$C$5:$J$39,MATCH($C35,補正値マスタ!$B$5:$B$39,0),MATCH(S$4,補正値マスタ!$C$4:$J$4,0)))),"",INDEX(補正値マスタ!$C$5:$J$39,MATCH($C35,補正値マスタ!$B$5:$B$39,0),MATCH(S$4,補正値マスタ!$C$4:$J$4,0)))</f>
        <v/>
      </c>
      <c r="Z35" s="39" t="str">
        <f>IF(OR($C35="",$E35="",$E34="",ISNA(INDEX(補正値マスタ!$C$5:$J$39,MATCH($C35,補正値マスタ!$B$5:$B$39,0),MATCH(T$4,補正値マスタ!$C$4:$J$4,0)))),"",INDEX(補正値マスタ!$C$5:$J$39,MATCH($C35,補正値マスタ!$B$5:$B$39,0),MATCH(T$4,補正値マスタ!$C$4:$J$4,0)))</f>
        <v/>
      </c>
      <c r="AA35" s="39" t="str">
        <f>IF(OR($C35="",$E35="",$E34="",ISNA(INDEX(補正値マスタ!$C$5:$J$39,MATCH($C35,補正値マスタ!$B$5:$B$39,0),MATCH(U$4,補正値マスタ!$C$4:$J$4,0)))),"",INDEX(補正値マスタ!$C$5:$J$39,MATCH($C35,補正値マスタ!$B$5:$B$39,0),MATCH(U$4,補正値マスタ!$C$4:$J$4,0)))</f>
        <v/>
      </c>
      <c r="AB35" s="39" t="str">
        <f>IF(OR($C35="",$E35="",$E34="",ISNA(INDEX(補正値マスタ!$C$5:$J$39,MATCH($C35,補正値マスタ!$B$5:$B$39,0),MATCH(V$4,補正値マスタ!$C$4:$J$4,0)))),"",INDEX(補正値マスタ!$C$5:$J$39,MATCH($C35,補正値マスタ!$B$5:$B$39,0),MATCH(V$4,補正値マスタ!$C$4:$J$4,0)))</f>
        <v/>
      </c>
      <c r="AC35" s="69" t="str">
        <f>IF(OR($C35="",$E35="",$E34="",ISNA(INDEX(補正値マスタ!$C$5:$J$39,MATCH($C35,補正値マスタ!$B$5:$B$39,0),MATCH(W$4,補正値マスタ!$C$4:$J$4,0)))),"",INDEX(補正値マスタ!$C$5:$J$39,MATCH($C35,補正値マスタ!$B$5:$B$39,0),MATCH(W$4,補正値マスタ!$C$4:$J$4,0)))</f>
        <v/>
      </c>
      <c r="AD35" s="70" t="str">
        <f t="shared" si="11"/>
        <v/>
      </c>
      <c r="AE35" s="71" t="str">
        <f t="shared" si="12"/>
        <v/>
      </c>
      <c r="AF35" s="71" t="str">
        <f t="shared" si="13"/>
        <v/>
      </c>
      <c r="AG35" s="71" t="str">
        <f t="shared" si="14"/>
        <v/>
      </c>
      <c r="AH35" s="73" t="str">
        <f t="shared" si="15"/>
        <v/>
      </c>
      <c r="AI35" s="2"/>
    </row>
    <row r="36" spans="1:35" ht="13.5" customHeight="1" x14ac:dyDescent="0.15">
      <c r="A36" s="2"/>
      <c r="B36" s="18"/>
      <c r="C36" s="19"/>
      <c r="D36" s="64"/>
      <c r="E36" s="62"/>
      <c r="F36" s="63"/>
      <c r="G36" s="39" t="str">
        <f t="shared" si="1"/>
        <v/>
      </c>
      <c r="H36" s="39" t="str">
        <f t="shared" si="2"/>
        <v/>
      </c>
      <c r="I36" s="39" t="str">
        <f t="shared" si="3"/>
        <v/>
      </c>
      <c r="J36" s="39" t="str">
        <f t="shared" si="4"/>
        <v/>
      </c>
      <c r="K36" s="39" t="str">
        <f t="shared" si="5"/>
        <v/>
      </c>
      <c r="L36" s="39"/>
      <c r="M36" s="39" t="str">
        <f t="shared" si="6"/>
        <v/>
      </c>
      <c r="N36" s="39" t="str">
        <f t="shared" si="7"/>
        <v/>
      </c>
      <c r="O36" s="39" t="str">
        <f t="shared" si="8"/>
        <v/>
      </c>
      <c r="P36" s="39" t="str">
        <f t="shared" si="9"/>
        <v/>
      </c>
      <c r="Q36" s="39" t="str">
        <f t="shared" si="10"/>
        <v/>
      </c>
      <c r="R36" s="39"/>
      <c r="S36" s="39" t="str">
        <f>IF(OR($C36="",$E36="",$E35="",ISNA(INDEX(成長値マスタ!$C$5:$G$39,MATCH($C36,成長値マスタ!$B$5:$B$39,0),MATCH(S$4,成長値マスタ!$C$4:$G$4,0)))),"",INDEX(成長値マスタ!$C$5:$G$39,MATCH($C36,成長値マスタ!$B$5:$B$39,0),MATCH(S$4,成長値マスタ!$C$4:$G$4,0)))</f>
        <v/>
      </c>
      <c r="T36" s="39" t="str">
        <f>IF(OR($C36="",$E36="",$E35="",ISNA(INDEX(成長値マスタ!$C$5:$G$39,MATCH($C36,成長値マスタ!$B$5:$B$39,0),MATCH(T$4,成長値マスタ!$C$4:$G$4,0)))),"",INDEX(成長値マスタ!$C$5:$G$39,MATCH($C36,成長値マスタ!$B$5:$B$39,0),MATCH(T$4,成長値マスタ!$C$4:$G$4,0)))</f>
        <v/>
      </c>
      <c r="U36" s="39" t="str">
        <f>IF(OR($C36="",$E36="",$E35="",ISNA(INDEX(成長値マスタ!$C$5:$G$39,MATCH($C36,成長値マスタ!$B$5:$B$39,0),MATCH(U$4,成長値マスタ!$C$4:$G$4,0)))),"",INDEX(成長値マスタ!$C$5:$G$39,MATCH($C36,成長値マスタ!$B$5:$B$39,0),MATCH(U$4,成長値マスタ!$C$4:$G$4,0)))</f>
        <v/>
      </c>
      <c r="V36" s="39" t="str">
        <f>IF(OR($C36="",$E36="",$E35="",ISNA(INDEX(成長値マスタ!$C$5:$G$39,MATCH($C36,成長値マスタ!$B$5:$B$39,0),MATCH(V$4,成長値マスタ!$C$4:$G$4,0)))),"",INDEX(成長値マスタ!$C$5:$G$39,MATCH($C36,成長値マスタ!$B$5:$B$39,0),MATCH(V$4,成長値マスタ!$C$4:$G$4,0)))</f>
        <v/>
      </c>
      <c r="W36" s="39" t="str">
        <f>IF(OR($C36="",$E36="",$E35="",ISNA(INDEX(成長値マスタ!$C$5:$G$39,MATCH($C36,成長値マスタ!$B$5:$B$39,0),MATCH(W$4,成長値マスタ!$C$4:$G$4,0)))),"",INDEX(成長値マスタ!$C$5:$G$39,MATCH($C36,成長値マスタ!$B$5:$B$39,0),MATCH(W$4,成長値マスタ!$C$4:$G$4,0)))</f>
        <v/>
      </c>
      <c r="X36" s="39"/>
      <c r="Y36" s="39" t="str">
        <f>IF(OR($C36="",$E36="",$E35="",ISNA(INDEX(補正値マスタ!$C$5:$J$39,MATCH($C36,補正値マスタ!$B$5:$B$39,0),MATCH(S$4,補正値マスタ!$C$4:$J$4,0)))),"",INDEX(補正値マスタ!$C$5:$J$39,MATCH($C36,補正値マスタ!$B$5:$B$39,0),MATCH(S$4,補正値マスタ!$C$4:$J$4,0)))</f>
        <v/>
      </c>
      <c r="Z36" s="39" t="str">
        <f>IF(OR($C36="",$E36="",$E35="",ISNA(INDEX(補正値マスタ!$C$5:$J$39,MATCH($C36,補正値マスタ!$B$5:$B$39,0),MATCH(T$4,補正値マスタ!$C$4:$J$4,0)))),"",INDEX(補正値マスタ!$C$5:$J$39,MATCH($C36,補正値マスタ!$B$5:$B$39,0),MATCH(T$4,補正値マスタ!$C$4:$J$4,0)))</f>
        <v/>
      </c>
      <c r="AA36" s="39" t="str">
        <f>IF(OR($C36="",$E36="",$E35="",ISNA(INDEX(補正値マスタ!$C$5:$J$39,MATCH($C36,補正値マスタ!$B$5:$B$39,0),MATCH(U$4,補正値マスタ!$C$4:$J$4,0)))),"",INDEX(補正値マスタ!$C$5:$J$39,MATCH($C36,補正値マスタ!$B$5:$B$39,0),MATCH(U$4,補正値マスタ!$C$4:$J$4,0)))</f>
        <v/>
      </c>
      <c r="AB36" s="39" t="str">
        <f>IF(OR($C36="",$E36="",$E35="",ISNA(INDEX(補正値マスタ!$C$5:$J$39,MATCH($C36,補正値マスタ!$B$5:$B$39,0),MATCH(V$4,補正値マスタ!$C$4:$J$4,0)))),"",INDEX(補正値マスタ!$C$5:$J$39,MATCH($C36,補正値マスタ!$B$5:$B$39,0),MATCH(V$4,補正値マスタ!$C$4:$J$4,0)))</f>
        <v/>
      </c>
      <c r="AC36" s="69" t="str">
        <f>IF(OR($C36="",$E36="",$E35="",ISNA(INDEX(補正値マスタ!$C$5:$J$39,MATCH($C36,補正値マスタ!$B$5:$B$39,0),MATCH(W$4,補正値マスタ!$C$4:$J$4,0)))),"",INDEX(補正値マスタ!$C$5:$J$39,MATCH($C36,補正値マスタ!$B$5:$B$39,0),MATCH(W$4,補正値マスタ!$C$4:$J$4,0)))</f>
        <v/>
      </c>
      <c r="AD36" s="70" t="str">
        <f t="shared" si="11"/>
        <v/>
      </c>
      <c r="AE36" s="71" t="str">
        <f t="shared" si="12"/>
        <v/>
      </c>
      <c r="AF36" s="71" t="str">
        <f t="shared" si="13"/>
        <v/>
      </c>
      <c r="AG36" s="71" t="str">
        <f t="shared" si="14"/>
        <v/>
      </c>
      <c r="AH36" s="73" t="str">
        <f t="shared" si="15"/>
        <v/>
      </c>
      <c r="AI36" s="2"/>
    </row>
    <row r="37" spans="1:35" ht="13.5" customHeight="1" x14ac:dyDescent="0.15">
      <c r="A37" s="2"/>
      <c r="B37" s="18"/>
      <c r="C37" s="19"/>
      <c r="D37" s="64"/>
      <c r="E37" s="62"/>
      <c r="F37" s="63"/>
      <c r="G37" s="39" t="str">
        <f t="shared" si="1"/>
        <v/>
      </c>
      <c r="H37" s="39" t="str">
        <f t="shared" si="2"/>
        <v/>
      </c>
      <c r="I37" s="39" t="str">
        <f t="shared" si="3"/>
        <v/>
      </c>
      <c r="J37" s="39" t="str">
        <f t="shared" si="4"/>
        <v/>
      </c>
      <c r="K37" s="39" t="str">
        <f t="shared" si="5"/>
        <v/>
      </c>
      <c r="L37" s="39"/>
      <c r="M37" s="39" t="str">
        <f t="shared" si="6"/>
        <v/>
      </c>
      <c r="N37" s="39" t="str">
        <f t="shared" si="7"/>
        <v/>
      </c>
      <c r="O37" s="39" t="str">
        <f t="shared" si="8"/>
        <v/>
      </c>
      <c r="P37" s="39" t="str">
        <f t="shared" si="9"/>
        <v/>
      </c>
      <c r="Q37" s="39" t="str">
        <f t="shared" si="10"/>
        <v/>
      </c>
      <c r="R37" s="39"/>
      <c r="S37" s="39" t="str">
        <f>IF(OR($C37="",$E37="",$E36="",ISNA(INDEX(成長値マスタ!$C$5:$G$39,MATCH($C37,成長値マスタ!$B$5:$B$39,0),MATCH(S$4,成長値マスタ!$C$4:$G$4,0)))),"",INDEX(成長値マスタ!$C$5:$G$39,MATCH($C37,成長値マスタ!$B$5:$B$39,0),MATCH(S$4,成長値マスタ!$C$4:$G$4,0)))</f>
        <v/>
      </c>
      <c r="T37" s="39" t="str">
        <f>IF(OR($C37="",$E37="",$E36="",ISNA(INDEX(成長値マスタ!$C$5:$G$39,MATCH($C37,成長値マスタ!$B$5:$B$39,0),MATCH(T$4,成長値マスタ!$C$4:$G$4,0)))),"",INDEX(成長値マスタ!$C$5:$G$39,MATCH($C37,成長値マスタ!$B$5:$B$39,0),MATCH(T$4,成長値マスタ!$C$4:$G$4,0)))</f>
        <v/>
      </c>
      <c r="U37" s="39" t="str">
        <f>IF(OR($C37="",$E37="",$E36="",ISNA(INDEX(成長値マスタ!$C$5:$G$39,MATCH($C37,成長値マスタ!$B$5:$B$39,0),MATCH(U$4,成長値マスタ!$C$4:$G$4,0)))),"",INDEX(成長値マスタ!$C$5:$G$39,MATCH($C37,成長値マスタ!$B$5:$B$39,0),MATCH(U$4,成長値マスタ!$C$4:$G$4,0)))</f>
        <v/>
      </c>
      <c r="V37" s="39" t="str">
        <f>IF(OR($C37="",$E37="",$E36="",ISNA(INDEX(成長値マスタ!$C$5:$G$39,MATCH($C37,成長値マスタ!$B$5:$B$39,0),MATCH(V$4,成長値マスタ!$C$4:$G$4,0)))),"",INDEX(成長値マスタ!$C$5:$G$39,MATCH($C37,成長値マスタ!$B$5:$B$39,0),MATCH(V$4,成長値マスタ!$C$4:$G$4,0)))</f>
        <v/>
      </c>
      <c r="W37" s="39" t="str">
        <f>IF(OR($C37="",$E37="",$E36="",ISNA(INDEX(成長値マスタ!$C$5:$G$39,MATCH($C37,成長値マスタ!$B$5:$B$39,0),MATCH(W$4,成長値マスタ!$C$4:$G$4,0)))),"",INDEX(成長値マスタ!$C$5:$G$39,MATCH($C37,成長値マスタ!$B$5:$B$39,0),MATCH(W$4,成長値マスタ!$C$4:$G$4,0)))</f>
        <v/>
      </c>
      <c r="X37" s="39"/>
      <c r="Y37" s="39" t="str">
        <f>IF(OR($C37="",$E37="",$E36="",ISNA(INDEX(補正値マスタ!$C$5:$J$39,MATCH($C37,補正値マスタ!$B$5:$B$39,0),MATCH(S$4,補正値マスタ!$C$4:$J$4,0)))),"",INDEX(補正値マスタ!$C$5:$J$39,MATCH($C37,補正値マスタ!$B$5:$B$39,0),MATCH(S$4,補正値マスタ!$C$4:$J$4,0)))</f>
        <v/>
      </c>
      <c r="Z37" s="39" t="str">
        <f>IF(OR($C37="",$E37="",$E36="",ISNA(INDEX(補正値マスタ!$C$5:$J$39,MATCH($C37,補正値マスタ!$B$5:$B$39,0),MATCH(T$4,補正値マスタ!$C$4:$J$4,0)))),"",INDEX(補正値マスタ!$C$5:$J$39,MATCH($C37,補正値マスタ!$B$5:$B$39,0),MATCH(T$4,補正値マスタ!$C$4:$J$4,0)))</f>
        <v/>
      </c>
      <c r="AA37" s="39" t="str">
        <f>IF(OR($C37="",$E37="",$E36="",ISNA(INDEX(補正値マスタ!$C$5:$J$39,MATCH($C37,補正値マスタ!$B$5:$B$39,0),MATCH(U$4,補正値マスタ!$C$4:$J$4,0)))),"",INDEX(補正値マスタ!$C$5:$J$39,MATCH($C37,補正値マスタ!$B$5:$B$39,0),MATCH(U$4,補正値マスタ!$C$4:$J$4,0)))</f>
        <v/>
      </c>
      <c r="AB37" s="39" t="str">
        <f>IF(OR($C37="",$E37="",$E36="",ISNA(INDEX(補正値マスタ!$C$5:$J$39,MATCH($C37,補正値マスタ!$B$5:$B$39,0),MATCH(V$4,補正値マスタ!$C$4:$J$4,0)))),"",INDEX(補正値マスタ!$C$5:$J$39,MATCH($C37,補正値マスタ!$B$5:$B$39,0),MATCH(V$4,補正値マスタ!$C$4:$J$4,0)))</f>
        <v/>
      </c>
      <c r="AC37" s="69" t="str">
        <f>IF(OR($C37="",$E37="",$E36="",ISNA(INDEX(補正値マスタ!$C$5:$J$39,MATCH($C37,補正値マスタ!$B$5:$B$39,0),MATCH(W$4,補正値マスタ!$C$4:$J$4,0)))),"",INDEX(補正値マスタ!$C$5:$J$39,MATCH($C37,補正値マスタ!$B$5:$B$39,0),MATCH(W$4,補正値マスタ!$C$4:$J$4,0)))</f>
        <v/>
      </c>
      <c r="AD37" s="70" t="str">
        <f t="shared" si="11"/>
        <v/>
      </c>
      <c r="AE37" s="71" t="str">
        <f t="shared" si="12"/>
        <v/>
      </c>
      <c r="AF37" s="71" t="str">
        <f t="shared" si="13"/>
        <v/>
      </c>
      <c r="AG37" s="71" t="str">
        <f t="shared" si="14"/>
        <v/>
      </c>
      <c r="AH37" s="73" t="str">
        <f t="shared" si="15"/>
        <v/>
      </c>
      <c r="AI37" s="2"/>
    </row>
    <row r="38" spans="1:35" ht="13.5" customHeight="1" x14ac:dyDescent="0.15">
      <c r="A38" s="2"/>
      <c r="B38" s="18"/>
      <c r="C38" s="19"/>
      <c r="D38" s="64"/>
      <c r="E38" s="62"/>
      <c r="F38" s="63"/>
      <c r="G38" s="39" t="str">
        <f t="shared" si="1"/>
        <v/>
      </c>
      <c r="H38" s="39" t="str">
        <f t="shared" si="2"/>
        <v/>
      </c>
      <c r="I38" s="39" t="str">
        <f t="shared" si="3"/>
        <v/>
      </c>
      <c r="J38" s="39" t="str">
        <f t="shared" si="4"/>
        <v/>
      </c>
      <c r="K38" s="39" t="str">
        <f t="shared" si="5"/>
        <v/>
      </c>
      <c r="L38" s="39"/>
      <c r="M38" s="39" t="str">
        <f t="shared" si="6"/>
        <v/>
      </c>
      <c r="N38" s="39" t="str">
        <f t="shared" si="7"/>
        <v/>
      </c>
      <c r="O38" s="39" t="str">
        <f t="shared" si="8"/>
        <v/>
      </c>
      <c r="P38" s="39" t="str">
        <f t="shared" si="9"/>
        <v/>
      </c>
      <c r="Q38" s="39" t="str">
        <f t="shared" si="10"/>
        <v/>
      </c>
      <c r="R38" s="39"/>
      <c r="S38" s="39" t="str">
        <f>IF(OR($C38="",$E38="",$E37="",ISNA(INDEX(成長値マスタ!$C$5:$G$39,MATCH($C38,成長値マスタ!$B$5:$B$39,0),MATCH(S$4,成長値マスタ!$C$4:$G$4,0)))),"",INDEX(成長値マスタ!$C$5:$G$39,MATCH($C38,成長値マスタ!$B$5:$B$39,0),MATCH(S$4,成長値マスタ!$C$4:$G$4,0)))</f>
        <v/>
      </c>
      <c r="T38" s="39" t="str">
        <f>IF(OR($C38="",$E38="",$E37="",ISNA(INDEX(成長値マスタ!$C$5:$G$39,MATCH($C38,成長値マスタ!$B$5:$B$39,0),MATCH(T$4,成長値マスタ!$C$4:$G$4,0)))),"",INDEX(成長値マスタ!$C$5:$G$39,MATCH($C38,成長値マスタ!$B$5:$B$39,0),MATCH(T$4,成長値マスタ!$C$4:$G$4,0)))</f>
        <v/>
      </c>
      <c r="U38" s="39" t="str">
        <f>IF(OR($C38="",$E38="",$E37="",ISNA(INDEX(成長値マスタ!$C$5:$G$39,MATCH($C38,成長値マスタ!$B$5:$B$39,0),MATCH(U$4,成長値マスタ!$C$4:$G$4,0)))),"",INDEX(成長値マスタ!$C$5:$G$39,MATCH($C38,成長値マスタ!$B$5:$B$39,0),MATCH(U$4,成長値マスタ!$C$4:$G$4,0)))</f>
        <v/>
      </c>
      <c r="V38" s="39" t="str">
        <f>IF(OR($C38="",$E38="",$E37="",ISNA(INDEX(成長値マスタ!$C$5:$G$39,MATCH($C38,成長値マスタ!$B$5:$B$39,0),MATCH(V$4,成長値マスタ!$C$4:$G$4,0)))),"",INDEX(成長値マスタ!$C$5:$G$39,MATCH($C38,成長値マスタ!$B$5:$B$39,0),MATCH(V$4,成長値マスタ!$C$4:$G$4,0)))</f>
        <v/>
      </c>
      <c r="W38" s="39" t="str">
        <f>IF(OR($C38="",$E38="",$E37="",ISNA(INDEX(成長値マスタ!$C$5:$G$39,MATCH($C38,成長値マスタ!$B$5:$B$39,0),MATCH(W$4,成長値マスタ!$C$4:$G$4,0)))),"",INDEX(成長値マスタ!$C$5:$G$39,MATCH($C38,成長値マスタ!$B$5:$B$39,0),MATCH(W$4,成長値マスタ!$C$4:$G$4,0)))</f>
        <v/>
      </c>
      <c r="X38" s="39"/>
      <c r="Y38" s="39" t="str">
        <f>IF(OR($C38="",$E38="",$E37="",ISNA(INDEX(補正値マスタ!$C$5:$J$39,MATCH($C38,補正値マスタ!$B$5:$B$39,0),MATCH(S$4,補正値マスタ!$C$4:$J$4,0)))),"",INDEX(補正値マスタ!$C$5:$J$39,MATCH($C38,補正値マスタ!$B$5:$B$39,0),MATCH(S$4,補正値マスタ!$C$4:$J$4,0)))</f>
        <v/>
      </c>
      <c r="Z38" s="39" t="str">
        <f>IF(OR($C38="",$E38="",$E37="",ISNA(INDEX(補正値マスタ!$C$5:$J$39,MATCH($C38,補正値マスタ!$B$5:$B$39,0),MATCH(T$4,補正値マスタ!$C$4:$J$4,0)))),"",INDEX(補正値マスタ!$C$5:$J$39,MATCH($C38,補正値マスタ!$B$5:$B$39,0),MATCH(T$4,補正値マスタ!$C$4:$J$4,0)))</f>
        <v/>
      </c>
      <c r="AA38" s="39" t="str">
        <f>IF(OR($C38="",$E38="",$E37="",ISNA(INDEX(補正値マスタ!$C$5:$J$39,MATCH($C38,補正値マスタ!$B$5:$B$39,0),MATCH(U$4,補正値マスタ!$C$4:$J$4,0)))),"",INDEX(補正値マスタ!$C$5:$J$39,MATCH($C38,補正値マスタ!$B$5:$B$39,0),MATCH(U$4,補正値マスタ!$C$4:$J$4,0)))</f>
        <v/>
      </c>
      <c r="AB38" s="39" t="str">
        <f>IF(OR($C38="",$E38="",$E37="",ISNA(INDEX(補正値マスタ!$C$5:$J$39,MATCH($C38,補正値マスタ!$B$5:$B$39,0),MATCH(V$4,補正値マスタ!$C$4:$J$4,0)))),"",INDEX(補正値マスタ!$C$5:$J$39,MATCH($C38,補正値マスタ!$B$5:$B$39,0),MATCH(V$4,補正値マスタ!$C$4:$J$4,0)))</f>
        <v/>
      </c>
      <c r="AC38" s="69" t="str">
        <f>IF(OR($C38="",$E38="",$E37="",ISNA(INDEX(補正値マスタ!$C$5:$J$39,MATCH($C38,補正値マスタ!$B$5:$B$39,0),MATCH(W$4,補正値マスタ!$C$4:$J$4,0)))),"",INDEX(補正値マスタ!$C$5:$J$39,MATCH($C38,補正値マスタ!$B$5:$B$39,0),MATCH(W$4,補正値マスタ!$C$4:$J$4,0)))</f>
        <v/>
      </c>
      <c r="AD38" s="70" t="str">
        <f t="shared" si="11"/>
        <v/>
      </c>
      <c r="AE38" s="71" t="str">
        <f t="shared" si="12"/>
        <v/>
      </c>
      <c r="AF38" s="71" t="str">
        <f t="shared" si="13"/>
        <v/>
      </c>
      <c r="AG38" s="71" t="str">
        <f t="shared" si="14"/>
        <v/>
      </c>
      <c r="AH38" s="73" t="str">
        <f t="shared" si="15"/>
        <v/>
      </c>
      <c r="AI38" s="2"/>
    </row>
    <row r="39" spans="1:35" ht="13.5" customHeight="1" x14ac:dyDescent="0.15">
      <c r="A39" s="2"/>
      <c r="B39" s="18"/>
      <c r="C39" s="19"/>
      <c r="D39" s="64"/>
      <c r="E39" s="62"/>
      <c r="F39" s="63"/>
      <c r="G39" s="39" t="str">
        <f t="shared" ref="G39:G69" si="16">IF(AD39="","",ROUNDDOWN(AD39,0))</f>
        <v/>
      </c>
      <c r="H39" s="39" t="str">
        <f t="shared" ref="H39:H69" si="17">IF(AE39="","",ROUNDDOWN(AE39,0))</f>
        <v/>
      </c>
      <c r="I39" s="39" t="str">
        <f t="shared" ref="I39:I69" si="18">IF(AF39="","",ROUNDDOWN(AF39,0))</f>
        <v/>
      </c>
      <c r="J39" s="39" t="str">
        <f t="shared" ref="J39:J69" si="19">IF(AG39="","",ROUNDDOWN(AG39,0))</f>
        <v/>
      </c>
      <c r="K39" s="39" t="str">
        <f t="shared" ref="K39:K69" si="20">IF(AH39="","",ROUNDDOWN(AH39,0))</f>
        <v/>
      </c>
      <c r="L39" s="39"/>
      <c r="M39" s="39" t="str">
        <f t="shared" ref="M39:M69" si="21">IF(OR($C39="",AD39=""),"",MIN(ROUNDDOWN(AD39*Y39/100,0),999))</f>
        <v/>
      </c>
      <c r="N39" s="39" t="str">
        <f t="shared" ref="N39:N69" si="22">IF(OR($C39="",AE39=""),"",MIN(ROUNDDOWN(AE39*Z39/100,0),999))</f>
        <v/>
      </c>
      <c r="O39" s="39" t="str">
        <f t="shared" ref="O39:O69" si="23">IF(OR($C39="",AF39=""),"",MIN(ROUNDDOWN(AF39*AA39/100,0),50))</f>
        <v/>
      </c>
      <c r="P39" s="39" t="str">
        <f t="shared" ref="P39:P69" si="24">IF(OR($C39="",AG39=""),"",MIN(ROUNDDOWN(AG39*AB39/100,0),99))</f>
        <v/>
      </c>
      <c r="Q39" s="39" t="str">
        <f t="shared" ref="Q39:Q69" si="25">IF(OR($C39="",AH39=""),"",MIN(ROUNDDOWN(AH39*AC39/100,0),99))</f>
        <v/>
      </c>
      <c r="R39" s="39"/>
      <c r="S39" s="39" t="str">
        <f>IF(OR($C39="",$E39="",$E38="",ISNA(INDEX(成長値マスタ!$C$5:$G$39,MATCH($C39,成長値マスタ!$B$5:$B$39,0),MATCH(S$4,成長値マスタ!$C$4:$G$4,0)))),"",INDEX(成長値マスタ!$C$5:$G$39,MATCH($C39,成長値マスタ!$B$5:$B$39,0),MATCH(S$4,成長値マスタ!$C$4:$G$4,0)))</f>
        <v/>
      </c>
      <c r="T39" s="39" t="str">
        <f>IF(OR($C39="",$E39="",$E38="",ISNA(INDEX(成長値マスタ!$C$5:$G$39,MATCH($C39,成長値マスタ!$B$5:$B$39,0),MATCH(T$4,成長値マスタ!$C$4:$G$4,0)))),"",INDEX(成長値マスタ!$C$5:$G$39,MATCH($C39,成長値マスタ!$B$5:$B$39,0),MATCH(T$4,成長値マスタ!$C$4:$G$4,0)))</f>
        <v/>
      </c>
      <c r="U39" s="39" t="str">
        <f>IF(OR($C39="",$E39="",$E38="",ISNA(INDEX(成長値マスタ!$C$5:$G$39,MATCH($C39,成長値マスタ!$B$5:$B$39,0),MATCH(U$4,成長値マスタ!$C$4:$G$4,0)))),"",INDEX(成長値マスタ!$C$5:$G$39,MATCH($C39,成長値マスタ!$B$5:$B$39,0),MATCH(U$4,成長値マスタ!$C$4:$G$4,0)))</f>
        <v/>
      </c>
      <c r="V39" s="39" t="str">
        <f>IF(OR($C39="",$E39="",$E38="",ISNA(INDEX(成長値マスタ!$C$5:$G$39,MATCH($C39,成長値マスタ!$B$5:$B$39,0),MATCH(V$4,成長値マスタ!$C$4:$G$4,0)))),"",INDEX(成長値マスタ!$C$5:$G$39,MATCH($C39,成長値マスタ!$B$5:$B$39,0),MATCH(V$4,成長値マスタ!$C$4:$G$4,0)))</f>
        <v/>
      </c>
      <c r="W39" s="39" t="str">
        <f>IF(OR($C39="",$E39="",$E38="",ISNA(INDEX(成長値マスタ!$C$5:$G$39,MATCH($C39,成長値マスタ!$B$5:$B$39,0),MATCH(W$4,成長値マスタ!$C$4:$G$4,0)))),"",INDEX(成長値マスタ!$C$5:$G$39,MATCH($C39,成長値マスタ!$B$5:$B$39,0),MATCH(W$4,成長値マスタ!$C$4:$G$4,0)))</f>
        <v/>
      </c>
      <c r="X39" s="39"/>
      <c r="Y39" s="39" t="str">
        <f>IF(OR($C39="",$E39="",$E38="",ISNA(INDEX(補正値マスタ!$C$5:$J$39,MATCH($C39,補正値マスタ!$B$5:$B$39,0),MATCH(S$4,補正値マスタ!$C$4:$J$4,0)))),"",INDEX(補正値マスタ!$C$5:$J$39,MATCH($C39,補正値マスタ!$B$5:$B$39,0),MATCH(S$4,補正値マスタ!$C$4:$J$4,0)))</f>
        <v/>
      </c>
      <c r="Z39" s="39" t="str">
        <f>IF(OR($C39="",$E39="",$E38="",ISNA(INDEX(補正値マスタ!$C$5:$J$39,MATCH($C39,補正値マスタ!$B$5:$B$39,0),MATCH(T$4,補正値マスタ!$C$4:$J$4,0)))),"",INDEX(補正値マスタ!$C$5:$J$39,MATCH($C39,補正値マスタ!$B$5:$B$39,0),MATCH(T$4,補正値マスタ!$C$4:$J$4,0)))</f>
        <v/>
      </c>
      <c r="AA39" s="39" t="str">
        <f>IF(OR($C39="",$E39="",$E38="",ISNA(INDEX(補正値マスタ!$C$5:$J$39,MATCH($C39,補正値マスタ!$B$5:$B$39,0),MATCH(U$4,補正値マスタ!$C$4:$J$4,0)))),"",INDEX(補正値マスタ!$C$5:$J$39,MATCH($C39,補正値マスタ!$B$5:$B$39,0),MATCH(U$4,補正値マスタ!$C$4:$J$4,0)))</f>
        <v/>
      </c>
      <c r="AB39" s="39" t="str">
        <f>IF(OR($C39="",$E39="",$E38="",ISNA(INDEX(補正値マスタ!$C$5:$J$39,MATCH($C39,補正値マスタ!$B$5:$B$39,0),MATCH(V$4,補正値マスタ!$C$4:$J$4,0)))),"",INDEX(補正値マスタ!$C$5:$J$39,MATCH($C39,補正値マスタ!$B$5:$B$39,0),MATCH(V$4,補正値マスタ!$C$4:$J$4,0)))</f>
        <v/>
      </c>
      <c r="AC39" s="69" t="str">
        <f>IF(OR($C39="",$E39="",$E38="",ISNA(INDEX(補正値マスタ!$C$5:$J$39,MATCH($C39,補正値マスタ!$B$5:$B$39,0),MATCH(W$4,補正値マスタ!$C$4:$J$4,0)))),"",INDEX(補正値マスタ!$C$5:$J$39,MATCH($C39,補正値マスタ!$B$5:$B$39,0),MATCH(W$4,補正値マスタ!$C$4:$J$4,0)))</f>
        <v/>
      </c>
      <c r="AD39" s="70" t="str">
        <f t="shared" si="11"/>
        <v/>
      </c>
      <c r="AE39" s="71" t="str">
        <f t="shared" si="12"/>
        <v/>
      </c>
      <c r="AF39" s="71" t="str">
        <f t="shared" si="13"/>
        <v/>
      </c>
      <c r="AG39" s="71" t="str">
        <f t="shared" si="14"/>
        <v/>
      </c>
      <c r="AH39" s="73" t="str">
        <f t="shared" si="15"/>
        <v/>
      </c>
      <c r="AI39" s="2"/>
    </row>
    <row r="40" spans="1:35" ht="13.5" customHeight="1" x14ac:dyDescent="0.15">
      <c r="A40" s="2"/>
      <c r="B40" s="18"/>
      <c r="C40" s="19"/>
      <c r="D40" s="64"/>
      <c r="E40" s="62"/>
      <c r="F40" s="63"/>
      <c r="G40" s="39" t="str">
        <f t="shared" si="16"/>
        <v/>
      </c>
      <c r="H40" s="39" t="str">
        <f t="shared" si="17"/>
        <v/>
      </c>
      <c r="I40" s="39" t="str">
        <f t="shared" si="18"/>
        <v/>
      </c>
      <c r="J40" s="39" t="str">
        <f t="shared" si="19"/>
        <v/>
      </c>
      <c r="K40" s="39" t="str">
        <f t="shared" si="20"/>
        <v/>
      </c>
      <c r="L40" s="39"/>
      <c r="M40" s="39" t="str">
        <f t="shared" si="21"/>
        <v/>
      </c>
      <c r="N40" s="39" t="str">
        <f t="shared" si="22"/>
        <v/>
      </c>
      <c r="O40" s="39" t="str">
        <f t="shared" si="23"/>
        <v/>
      </c>
      <c r="P40" s="39" t="str">
        <f t="shared" si="24"/>
        <v/>
      </c>
      <c r="Q40" s="39" t="str">
        <f t="shared" si="25"/>
        <v/>
      </c>
      <c r="R40" s="39"/>
      <c r="S40" s="39" t="str">
        <f>IF(OR($C40="",$E40="",$E39="",ISNA(INDEX(成長値マスタ!$C$5:$G$39,MATCH($C40,成長値マスタ!$B$5:$B$39,0),MATCH(S$4,成長値マスタ!$C$4:$G$4,0)))),"",INDEX(成長値マスタ!$C$5:$G$39,MATCH($C40,成長値マスタ!$B$5:$B$39,0),MATCH(S$4,成長値マスタ!$C$4:$G$4,0)))</f>
        <v/>
      </c>
      <c r="T40" s="39" t="str">
        <f>IF(OR($C40="",$E40="",$E39="",ISNA(INDEX(成長値マスタ!$C$5:$G$39,MATCH($C40,成長値マスタ!$B$5:$B$39,0),MATCH(T$4,成長値マスタ!$C$4:$G$4,0)))),"",INDEX(成長値マスタ!$C$5:$G$39,MATCH($C40,成長値マスタ!$B$5:$B$39,0),MATCH(T$4,成長値マスタ!$C$4:$G$4,0)))</f>
        <v/>
      </c>
      <c r="U40" s="39" t="str">
        <f>IF(OR($C40="",$E40="",$E39="",ISNA(INDEX(成長値マスタ!$C$5:$G$39,MATCH($C40,成長値マスタ!$B$5:$B$39,0),MATCH(U$4,成長値マスタ!$C$4:$G$4,0)))),"",INDEX(成長値マスタ!$C$5:$G$39,MATCH($C40,成長値マスタ!$B$5:$B$39,0),MATCH(U$4,成長値マスタ!$C$4:$G$4,0)))</f>
        <v/>
      </c>
      <c r="V40" s="39" t="str">
        <f>IF(OR($C40="",$E40="",$E39="",ISNA(INDEX(成長値マスタ!$C$5:$G$39,MATCH($C40,成長値マスタ!$B$5:$B$39,0),MATCH(V$4,成長値マスタ!$C$4:$G$4,0)))),"",INDEX(成長値マスタ!$C$5:$G$39,MATCH($C40,成長値マスタ!$B$5:$B$39,0),MATCH(V$4,成長値マスタ!$C$4:$G$4,0)))</f>
        <v/>
      </c>
      <c r="W40" s="39" t="str">
        <f>IF(OR($C40="",$E40="",$E39="",ISNA(INDEX(成長値マスタ!$C$5:$G$39,MATCH($C40,成長値マスタ!$B$5:$B$39,0),MATCH(W$4,成長値マスタ!$C$4:$G$4,0)))),"",INDEX(成長値マスタ!$C$5:$G$39,MATCH($C40,成長値マスタ!$B$5:$B$39,0),MATCH(W$4,成長値マスタ!$C$4:$G$4,0)))</f>
        <v/>
      </c>
      <c r="X40" s="39"/>
      <c r="Y40" s="39" t="str">
        <f>IF(OR($C40="",$E40="",$E39="",ISNA(INDEX(補正値マスタ!$C$5:$J$39,MATCH($C40,補正値マスタ!$B$5:$B$39,0),MATCH(S$4,補正値マスタ!$C$4:$J$4,0)))),"",INDEX(補正値マスタ!$C$5:$J$39,MATCH($C40,補正値マスタ!$B$5:$B$39,0),MATCH(S$4,補正値マスタ!$C$4:$J$4,0)))</f>
        <v/>
      </c>
      <c r="Z40" s="39" t="str">
        <f>IF(OR($C40="",$E40="",$E39="",ISNA(INDEX(補正値マスタ!$C$5:$J$39,MATCH($C40,補正値マスタ!$B$5:$B$39,0),MATCH(T$4,補正値マスタ!$C$4:$J$4,0)))),"",INDEX(補正値マスタ!$C$5:$J$39,MATCH($C40,補正値マスタ!$B$5:$B$39,0),MATCH(T$4,補正値マスタ!$C$4:$J$4,0)))</f>
        <v/>
      </c>
      <c r="AA40" s="39" t="str">
        <f>IF(OR($C40="",$E40="",$E39="",ISNA(INDEX(補正値マスタ!$C$5:$J$39,MATCH($C40,補正値マスタ!$B$5:$B$39,0),MATCH(U$4,補正値マスタ!$C$4:$J$4,0)))),"",INDEX(補正値マスタ!$C$5:$J$39,MATCH($C40,補正値マスタ!$B$5:$B$39,0),MATCH(U$4,補正値マスタ!$C$4:$J$4,0)))</f>
        <v/>
      </c>
      <c r="AB40" s="39" t="str">
        <f>IF(OR($C40="",$E40="",$E39="",ISNA(INDEX(補正値マスタ!$C$5:$J$39,MATCH($C40,補正値マスタ!$B$5:$B$39,0),MATCH(V$4,補正値マスタ!$C$4:$J$4,0)))),"",INDEX(補正値マスタ!$C$5:$J$39,MATCH($C40,補正値マスタ!$B$5:$B$39,0),MATCH(V$4,補正値マスタ!$C$4:$J$4,0)))</f>
        <v/>
      </c>
      <c r="AC40" s="69" t="str">
        <f>IF(OR($C40="",$E40="",$E39="",ISNA(INDEX(補正値マスタ!$C$5:$J$39,MATCH($C40,補正値マスタ!$B$5:$B$39,0),MATCH(W$4,補正値マスタ!$C$4:$J$4,0)))),"",INDEX(補正値マスタ!$C$5:$J$39,MATCH($C40,補正値マスタ!$B$5:$B$39,0),MATCH(W$4,補正値マスタ!$C$4:$J$4,0)))</f>
        <v/>
      </c>
      <c r="AD40" s="70" t="str">
        <f t="shared" ref="AD40:AD69" si="26">IF(OR($C40="",$E40="",$E39="",AD39="",S40=""),"",IF($E40&gt;$E39,MIN(AD39*($E40+S40)/($E39+S40),1024),AD39*($E40+S40-1)/($E39+S40-1)))</f>
        <v/>
      </c>
      <c r="AE40" s="71" t="str">
        <f t="shared" ref="AE40:AE69" si="27">IF(OR($C40="",$E40="",$E39="",AE39="",T40=""),"",IF($E40&gt;$E39,MIN(AE39*($E40+T40)/($E39+T40),1024),AE39*($E40+T40-1)/($E39+T40-1)))</f>
        <v/>
      </c>
      <c r="AF40" s="71" t="str">
        <f t="shared" ref="AF40:AF69" si="28">IF(OR($C40="",$E40="",$E39="",AF39="",U40=""),"",IF($E40&gt;$E39,MIN(AF39*($E40+U40)/($E39+U40),50),AF39*($E40+U40-1)/($E39+U40-1)))</f>
        <v/>
      </c>
      <c r="AG40" s="71" t="str">
        <f t="shared" ref="AG40:AG69" si="29">IF(OR($C40="",$E40="",$E39="",AG39="",V40=""),"",IF($E40&gt;$E39,MIN(AG39*($E40+V40)/($E39+V40),99),AG39*($E40+V40-1)/($E39+V40-1)))</f>
        <v/>
      </c>
      <c r="AH40" s="73" t="str">
        <f t="shared" ref="AH40:AH69" si="30">IF(OR($C40="",$E40="",$E39="",AH39="",W40=""),"",IF($E40&gt;$E39,MIN(AH39*($E40+W40)/($E39+W40),99),AH39*($E40+W40-1)/($E39+W40-1)))</f>
        <v/>
      </c>
      <c r="AI40" s="2"/>
    </row>
    <row r="41" spans="1:35" ht="13.5" customHeight="1" x14ac:dyDescent="0.15">
      <c r="A41" s="2"/>
      <c r="B41" s="18"/>
      <c r="C41" s="19"/>
      <c r="D41" s="64"/>
      <c r="E41" s="62"/>
      <c r="F41" s="63"/>
      <c r="G41" s="39" t="str">
        <f t="shared" si="16"/>
        <v/>
      </c>
      <c r="H41" s="39" t="str">
        <f t="shared" si="17"/>
        <v/>
      </c>
      <c r="I41" s="39" t="str">
        <f t="shared" si="18"/>
        <v/>
      </c>
      <c r="J41" s="39" t="str">
        <f t="shared" si="19"/>
        <v/>
      </c>
      <c r="K41" s="39" t="str">
        <f t="shared" si="20"/>
        <v/>
      </c>
      <c r="L41" s="39"/>
      <c r="M41" s="39" t="str">
        <f t="shared" si="21"/>
        <v/>
      </c>
      <c r="N41" s="39" t="str">
        <f t="shared" si="22"/>
        <v/>
      </c>
      <c r="O41" s="39" t="str">
        <f t="shared" si="23"/>
        <v/>
      </c>
      <c r="P41" s="39" t="str">
        <f t="shared" si="24"/>
        <v/>
      </c>
      <c r="Q41" s="39" t="str">
        <f t="shared" si="25"/>
        <v/>
      </c>
      <c r="R41" s="39"/>
      <c r="S41" s="39" t="str">
        <f>IF(OR($C41="",$E41="",$E40="",ISNA(INDEX(成長値マスタ!$C$5:$G$39,MATCH($C41,成長値マスタ!$B$5:$B$39,0),MATCH(S$4,成長値マスタ!$C$4:$G$4,0)))),"",INDEX(成長値マスタ!$C$5:$G$39,MATCH($C41,成長値マスタ!$B$5:$B$39,0),MATCH(S$4,成長値マスタ!$C$4:$G$4,0)))</f>
        <v/>
      </c>
      <c r="T41" s="39" t="str">
        <f>IF(OR($C41="",$E41="",$E40="",ISNA(INDEX(成長値マスタ!$C$5:$G$39,MATCH($C41,成長値マスタ!$B$5:$B$39,0),MATCH(T$4,成長値マスタ!$C$4:$G$4,0)))),"",INDEX(成長値マスタ!$C$5:$G$39,MATCH($C41,成長値マスタ!$B$5:$B$39,0),MATCH(T$4,成長値マスタ!$C$4:$G$4,0)))</f>
        <v/>
      </c>
      <c r="U41" s="39" t="str">
        <f>IF(OR($C41="",$E41="",$E40="",ISNA(INDEX(成長値マスタ!$C$5:$G$39,MATCH($C41,成長値マスタ!$B$5:$B$39,0),MATCH(U$4,成長値マスタ!$C$4:$G$4,0)))),"",INDEX(成長値マスタ!$C$5:$G$39,MATCH($C41,成長値マスタ!$B$5:$B$39,0),MATCH(U$4,成長値マスタ!$C$4:$G$4,0)))</f>
        <v/>
      </c>
      <c r="V41" s="39" t="str">
        <f>IF(OR($C41="",$E41="",$E40="",ISNA(INDEX(成長値マスタ!$C$5:$G$39,MATCH($C41,成長値マスタ!$B$5:$B$39,0),MATCH(V$4,成長値マスタ!$C$4:$G$4,0)))),"",INDEX(成長値マスタ!$C$5:$G$39,MATCH($C41,成長値マスタ!$B$5:$B$39,0),MATCH(V$4,成長値マスタ!$C$4:$G$4,0)))</f>
        <v/>
      </c>
      <c r="W41" s="39" t="str">
        <f>IF(OR($C41="",$E41="",$E40="",ISNA(INDEX(成長値マスタ!$C$5:$G$39,MATCH($C41,成長値マスタ!$B$5:$B$39,0),MATCH(W$4,成長値マスタ!$C$4:$G$4,0)))),"",INDEX(成長値マスタ!$C$5:$G$39,MATCH($C41,成長値マスタ!$B$5:$B$39,0),MATCH(W$4,成長値マスタ!$C$4:$G$4,0)))</f>
        <v/>
      </c>
      <c r="X41" s="39"/>
      <c r="Y41" s="39" t="str">
        <f>IF(OR($C41="",$E41="",$E40="",ISNA(INDEX(補正値マスタ!$C$5:$J$39,MATCH($C41,補正値マスタ!$B$5:$B$39,0),MATCH(S$4,補正値マスタ!$C$4:$J$4,0)))),"",INDEX(補正値マスタ!$C$5:$J$39,MATCH($C41,補正値マスタ!$B$5:$B$39,0),MATCH(S$4,補正値マスタ!$C$4:$J$4,0)))</f>
        <v/>
      </c>
      <c r="Z41" s="39" t="str">
        <f>IF(OR($C41="",$E41="",$E40="",ISNA(INDEX(補正値マスタ!$C$5:$J$39,MATCH($C41,補正値マスタ!$B$5:$B$39,0),MATCH(T$4,補正値マスタ!$C$4:$J$4,0)))),"",INDEX(補正値マスタ!$C$5:$J$39,MATCH($C41,補正値マスタ!$B$5:$B$39,0),MATCH(T$4,補正値マスタ!$C$4:$J$4,0)))</f>
        <v/>
      </c>
      <c r="AA41" s="39" t="str">
        <f>IF(OR($C41="",$E41="",$E40="",ISNA(INDEX(補正値マスタ!$C$5:$J$39,MATCH($C41,補正値マスタ!$B$5:$B$39,0),MATCH(U$4,補正値マスタ!$C$4:$J$4,0)))),"",INDEX(補正値マスタ!$C$5:$J$39,MATCH($C41,補正値マスタ!$B$5:$B$39,0),MATCH(U$4,補正値マスタ!$C$4:$J$4,0)))</f>
        <v/>
      </c>
      <c r="AB41" s="39" t="str">
        <f>IF(OR($C41="",$E41="",$E40="",ISNA(INDEX(補正値マスタ!$C$5:$J$39,MATCH($C41,補正値マスタ!$B$5:$B$39,0),MATCH(V$4,補正値マスタ!$C$4:$J$4,0)))),"",INDEX(補正値マスタ!$C$5:$J$39,MATCH($C41,補正値マスタ!$B$5:$B$39,0),MATCH(V$4,補正値マスタ!$C$4:$J$4,0)))</f>
        <v/>
      </c>
      <c r="AC41" s="69" t="str">
        <f>IF(OR($C41="",$E41="",$E40="",ISNA(INDEX(補正値マスタ!$C$5:$J$39,MATCH($C41,補正値マスタ!$B$5:$B$39,0),MATCH(W$4,補正値マスタ!$C$4:$J$4,0)))),"",INDEX(補正値マスタ!$C$5:$J$39,MATCH($C41,補正値マスタ!$B$5:$B$39,0),MATCH(W$4,補正値マスタ!$C$4:$J$4,0)))</f>
        <v/>
      </c>
      <c r="AD41" s="70" t="str">
        <f t="shared" si="26"/>
        <v/>
      </c>
      <c r="AE41" s="71" t="str">
        <f t="shared" si="27"/>
        <v/>
      </c>
      <c r="AF41" s="71" t="str">
        <f t="shared" si="28"/>
        <v/>
      </c>
      <c r="AG41" s="71" t="str">
        <f t="shared" si="29"/>
        <v/>
      </c>
      <c r="AH41" s="73" t="str">
        <f t="shared" si="30"/>
        <v/>
      </c>
      <c r="AI41" s="2"/>
    </row>
    <row r="42" spans="1:35" ht="13.5" customHeight="1" x14ac:dyDescent="0.15">
      <c r="A42" s="2"/>
      <c r="B42" s="18"/>
      <c r="C42" s="19"/>
      <c r="D42" s="64"/>
      <c r="E42" s="62"/>
      <c r="F42" s="63"/>
      <c r="G42" s="39" t="str">
        <f t="shared" si="16"/>
        <v/>
      </c>
      <c r="H42" s="39" t="str">
        <f t="shared" si="17"/>
        <v/>
      </c>
      <c r="I42" s="39" t="str">
        <f t="shared" si="18"/>
        <v/>
      </c>
      <c r="J42" s="39" t="str">
        <f t="shared" si="19"/>
        <v/>
      </c>
      <c r="K42" s="39" t="str">
        <f t="shared" si="20"/>
        <v/>
      </c>
      <c r="L42" s="39"/>
      <c r="M42" s="39" t="str">
        <f t="shared" si="21"/>
        <v/>
      </c>
      <c r="N42" s="39" t="str">
        <f t="shared" si="22"/>
        <v/>
      </c>
      <c r="O42" s="39" t="str">
        <f t="shared" si="23"/>
        <v/>
      </c>
      <c r="P42" s="39" t="str">
        <f t="shared" si="24"/>
        <v/>
      </c>
      <c r="Q42" s="39" t="str">
        <f t="shared" si="25"/>
        <v/>
      </c>
      <c r="R42" s="39"/>
      <c r="S42" s="39" t="str">
        <f>IF(OR($C42="",$E42="",$E41="",ISNA(INDEX(成長値マスタ!$C$5:$G$39,MATCH($C42,成長値マスタ!$B$5:$B$39,0),MATCH(S$4,成長値マスタ!$C$4:$G$4,0)))),"",INDEX(成長値マスタ!$C$5:$G$39,MATCH($C42,成長値マスタ!$B$5:$B$39,0),MATCH(S$4,成長値マスタ!$C$4:$G$4,0)))</f>
        <v/>
      </c>
      <c r="T42" s="39" t="str">
        <f>IF(OR($C42="",$E42="",$E41="",ISNA(INDEX(成長値マスタ!$C$5:$G$39,MATCH($C42,成長値マスタ!$B$5:$B$39,0),MATCH(T$4,成長値マスタ!$C$4:$G$4,0)))),"",INDEX(成長値マスタ!$C$5:$G$39,MATCH($C42,成長値マスタ!$B$5:$B$39,0),MATCH(T$4,成長値マスタ!$C$4:$G$4,0)))</f>
        <v/>
      </c>
      <c r="U42" s="39" t="str">
        <f>IF(OR($C42="",$E42="",$E41="",ISNA(INDEX(成長値マスタ!$C$5:$G$39,MATCH($C42,成長値マスタ!$B$5:$B$39,0),MATCH(U$4,成長値マスタ!$C$4:$G$4,0)))),"",INDEX(成長値マスタ!$C$5:$G$39,MATCH($C42,成長値マスタ!$B$5:$B$39,0),MATCH(U$4,成長値マスタ!$C$4:$G$4,0)))</f>
        <v/>
      </c>
      <c r="V42" s="39" t="str">
        <f>IF(OR($C42="",$E42="",$E41="",ISNA(INDEX(成長値マスタ!$C$5:$G$39,MATCH($C42,成長値マスタ!$B$5:$B$39,0),MATCH(V$4,成長値マスタ!$C$4:$G$4,0)))),"",INDEX(成長値マスタ!$C$5:$G$39,MATCH($C42,成長値マスタ!$B$5:$B$39,0),MATCH(V$4,成長値マスタ!$C$4:$G$4,0)))</f>
        <v/>
      </c>
      <c r="W42" s="39" t="str">
        <f>IF(OR($C42="",$E42="",$E41="",ISNA(INDEX(成長値マスタ!$C$5:$G$39,MATCH($C42,成長値マスタ!$B$5:$B$39,0),MATCH(W$4,成長値マスタ!$C$4:$G$4,0)))),"",INDEX(成長値マスタ!$C$5:$G$39,MATCH($C42,成長値マスタ!$B$5:$B$39,0),MATCH(W$4,成長値マスタ!$C$4:$G$4,0)))</f>
        <v/>
      </c>
      <c r="X42" s="39"/>
      <c r="Y42" s="39" t="str">
        <f>IF(OR($C42="",$E42="",$E41="",ISNA(INDEX(補正値マスタ!$C$5:$J$39,MATCH($C42,補正値マスタ!$B$5:$B$39,0),MATCH(S$4,補正値マスタ!$C$4:$J$4,0)))),"",INDEX(補正値マスタ!$C$5:$J$39,MATCH($C42,補正値マスタ!$B$5:$B$39,0),MATCH(S$4,補正値マスタ!$C$4:$J$4,0)))</f>
        <v/>
      </c>
      <c r="Z42" s="39" t="str">
        <f>IF(OR($C42="",$E42="",$E41="",ISNA(INDEX(補正値マスタ!$C$5:$J$39,MATCH($C42,補正値マスタ!$B$5:$B$39,0),MATCH(T$4,補正値マスタ!$C$4:$J$4,0)))),"",INDEX(補正値マスタ!$C$5:$J$39,MATCH($C42,補正値マスタ!$B$5:$B$39,0),MATCH(T$4,補正値マスタ!$C$4:$J$4,0)))</f>
        <v/>
      </c>
      <c r="AA42" s="39" t="str">
        <f>IF(OR($C42="",$E42="",$E41="",ISNA(INDEX(補正値マスタ!$C$5:$J$39,MATCH($C42,補正値マスタ!$B$5:$B$39,0),MATCH(U$4,補正値マスタ!$C$4:$J$4,0)))),"",INDEX(補正値マスタ!$C$5:$J$39,MATCH($C42,補正値マスタ!$B$5:$B$39,0),MATCH(U$4,補正値マスタ!$C$4:$J$4,0)))</f>
        <v/>
      </c>
      <c r="AB42" s="39" t="str">
        <f>IF(OR($C42="",$E42="",$E41="",ISNA(INDEX(補正値マスタ!$C$5:$J$39,MATCH($C42,補正値マスタ!$B$5:$B$39,0),MATCH(V$4,補正値マスタ!$C$4:$J$4,0)))),"",INDEX(補正値マスタ!$C$5:$J$39,MATCH($C42,補正値マスタ!$B$5:$B$39,0),MATCH(V$4,補正値マスタ!$C$4:$J$4,0)))</f>
        <v/>
      </c>
      <c r="AC42" s="69" t="str">
        <f>IF(OR($C42="",$E42="",$E41="",ISNA(INDEX(補正値マスタ!$C$5:$J$39,MATCH($C42,補正値マスタ!$B$5:$B$39,0),MATCH(W$4,補正値マスタ!$C$4:$J$4,0)))),"",INDEX(補正値マスタ!$C$5:$J$39,MATCH($C42,補正値マスタ!$B$5:$B$39,0),MATCH(W$4,補正値マスタ!$C$4:$J$4,0)))</f>
        <v/>
      </c>
      <c r="AD42" s="70" t="str">
        <f t="shared" si="26"/>
        <v/>
      </c>
      <c r="AE42" s="71" t="str">
        <f t="shared" si="27"/>
        <v/>
      </c>
      <c r="AF42" s="71" t="str">
        <f t="shared" si="28"/>
        <v/>
      </c>
      <c r="AG42" s="71" t="str">
        <f t="shared" si="29"/>
        <v/>
      </c>
      <c r="AH42" s="73" t="str">
        <f t="shared" si="30"/>
        <v/>
      </c>
      <c r="AI42" s="2"/>
    </row>
    <row r="43" spans="1:35" ht="13.5" customHeight="1" x14ac:dyDescent="0.15">
      <c r="A43" s="2"/>
      <c r="B43" s="18"/>
      <c r="C43" s="19"/>
      <c r="D43" s="64"/>
      <c r="E43" s="62"/>
      <c r="F43" s="63"/>
      <c r="G43" s="39" t="str">
        <f t="shared" si="16"/>
        <v/>
      </c>
      <c r="H43" s="39" t="str">
        <f t="shared" si="17"/>
        <v/>
      </c>
      <c r="I43" s="39" t="str">
        <f t="shared" si="18"/>
        <v/>
      </c>
      <c r="J43" s="39" t="str">
        <f t="shared" si="19"/>
        <v/>
      </c>
      <c r="K43" s="39" t="str">
        <f t="shared" si="20"/>
        <v/>
      </c>
      <c r="L43" s="39"/>
      <c r="M43" s="39" t="str">
        <f t="shared" si="21"/>
        <v/>
      </c>
      <c r="N43" s="39" t="str">
        <f t="shared" si="22"/>
        <v/>
      </c>
      <c r="O43" s="39" t="str">
        <f t="shared" si="23"/>
        <v/>
      </c>
      <c r="P43" s="39" t="str">
        <f t="shared" si="24"/>
        <v/>
      </c>
      <c r="Q43" s="39" t="str">
        <f t="shared" si="25"/>
        <v/>
      </c>
      <c r="R43" s="39"/>
      <c r="S43" s="39" t="str">
        <f>IF(OR($C43="",$E43="",$E42="",ISNA(INDEX(成長値マスタ!$C$5:$G$39,MATCH($C43,成長値マスタ!$B$5:$B$39,0),MATCH(S$4,成長値マスタ!$C$4:$G$4,0)))),"",INDEX(成長値マスタ!$C$5:$G$39,MATCH($C43,成長値マスタ!$B$5:$B$39,0),MATCH(S$4,成長値マスタ!$C$4:$G$4,0)))</f>
        <v/>
      </c>
      <c r="T43" s="39" t="str">
        <f>IF(OR($C43="",$E43="",$E42="",ISNA(INDEX(成長値マスタ!$C$5:$G$39,MATCH($C43,成長値マスタ!$B$5:$B$39,0),MATCH(T$4,成長値マスタ!$C$4:$G$4,0)))),"",INDEX(成長値マスタ!$C$5:$G$39,MATCH($C43,成長値マスタ!$B$5:$B$39,0),MATCH(T$4,成長値マスタ!$C$4:$G$4,0)))</f>
        <v/>
      </c>
      <c r="U43" s="39" t="str">
        <f>IF(OR($C43="",$E43="",$E42="",ISNA(INDEX(成長値マスタ!$C$5:$G$39,MATCH($C43,成長値マスタ!$B$5:$B$39,0),MATCH(U$4,成長値マスタ!$C$4:$G$4,0)))),"",INDEX(成長値マスタ!$C$5:$G$39,MATCH($C43,成長値マスタ!$B$5:$B$39,0),MATCH(U$4,成長値マスタ!$C$4:$G$4,0)))</f>
        <v/>
      </c>
      <c r="V43" s="39" t="str">
        <f>IF(OR($C43="",$E43="",$E42="",ISNA(INDEX(成長値マスタ!$C$5:$G$39,MATCH($C43,成長値マスタ!$B$5:$B$39,0),MATCH(V$4,成長値マスタ!$C$4:$G$4,0)))),"",INDEX(成長値マスタ!$C$5:$G$39,MATCH($C43,成長値マスタ!$B$5:$B$39,0),MATCH(V$4,成長値マスタ!$C$4:$G$4,0)))</f>
        <v/>
      </c>
      <c r="W43" s="39" t="str">
        <f>IF(OR($C43="",$E43="",$E42="",ISNA(INDEX(成長値マスタ!$C$5:$G$39,MATCH($C43,成長値マスタ!$B$5:$B$39,0),MATCH(W$4,成長値マスタ!$C$4:$G$4,0)))),"",INDEX(成長値マスタ!$C$5:$G$39,MATCH($C43,成長値マスタ!$B$5:$B$39,0),MATCH(W$4,成長値マスタ!$C$4:$G$4,0)))</f>
        <v/>
      </c>
      <c r="X43" s="39"/>
      <c r="Y43" s="39" t="str">
        <f>IF(OR($C43="",$E43="",$E42="",ISNA(INDEX(補正値マスタ!$C$5:$J$39,MATCH($C43,補正値マスタ!$B$5:$B$39,0),MATCH(S$4,補正値マスタ!$C$4:$J$4,0)))),"",INDEX(補正値マスタ!$C$5:$J$39,MATCH($C43,補正値マスタ!$B$5:$B$39,0),MATCH(S$4,補正値マスタ!$C$4:$J$4,0)))</f>
        <v/>
      </c>
      <c r="Z43" s="39" t="str">
        <f>IF(OR($C43="",$E43="",$E42="",ISNA(INDEX(補正値マスタ!$C$5:$J$39,MATCH($C43,補正値マスタ!$B$5:$B$39,0),MATCH(T$4,補正値マスタ!$C$4:$J$4,0)))),"",INDEX(補正値マスタ!$C$5:$J$39,MATCH($C43,補正値マスタ!$B$5:$B$39,0),MATCH(T$4,補正値マスタ!$C$4:$J$4,0)))</f>
        <v/>
      </c>
      <c r="AA43" s="39" t="str">
        <f>IF(OR($C43="",$E43="",$E42="",ISNA(INDEX(補正値マスタ!$C$5:$J$39,MATCH($C43,補正値マスタ!$B$5:$B$39,0),MATCH(U$4,補正値マスタ!$C$4:$J$4,0)))),"",INDEX(補正値マスタ!$C$5:$J$39,MATCH($C43,補正値マスタ!$B$5:$B$39,0),MATCH(U$4,補正値マスタ!$C$4:$J$4,0)))</f>
        <v/>
      </c>
      <c r="AB43" s="39" t="str">
        <f>IF(OR($C43="",$E43="",$E42="",ISNA(INDEX(補正値マスタ!$C$5:$J$39,MATCH($C43,補正値マスタ!$B$5:$B$39,0),MATCH(V$4,補正値マスタ!$C$4:$J$4,0)))),"",INDEX(補正値マスタ!$C$5:$J$39,MATCH($C43,補正値マスタ!$B$5:$B$39,0),MATCH(V$4,補正値マスタ!$C$4:$J$4,0)))</f>
        <v/>
      </c>
      <c r="AC43" s="69" t="str">
        <f>IF(OR($C43="",$E43="",$E42="",ISNA(INDEX(補正値マスタ!$C$5:$J$39,MATCH($C43,補正値マスタ!$B$5:$B$39,0),MATCH(W$4,補正値マスタ!$C$4:$J$4,0)))),"",INDEX(補正値マスタ!$C$5:$J$39,MATCH($C43,補正値マスタ!$B$5:$B$39,0),MATCH(W$4,補正値マスタ!$C$4:$J$4,0)))</f>
        <v/>
      </c>
      <c r="AD43" s="70" t="str">
        <f t="shared" si="26"/>
        <v/>
      </c>
      <c r="AE43" s="71" t="str">
        <f t="shared" si="27"/>
        <v/>
      </c>
      <c r="AF43" s="71" t="str">
        <f t="shared" si="28"/>
        <v/>
      </c>
      <c r="AG43" s="71" t="str">
        <f t="shared" si="29"/>
        <v/>
      </c>
      <c r="AH43" s="73" t="str">
        <f t="shared" si="30"/>
        <v/>
      </c>
      <c r="AI43" s="2"/>
    </row>
    <row r="44" spans="1:35" ht="13.5" customHeight="1" x14ac:dyDescent="0.15">
      <c r="A44" s="2"/>
      <c r="B44" s="18"/>
      <c r="C44" s="19"/>
      <c r="D44" s="64"/>
      <c r="E44" s="62"/>
      <c r="F44" s="63"/>
      <c r="G44" s="39" t="str">
        <f t="shared" si="16"/>
        <v/>
      </c>
      <c r="H44" s="39" t="str">
        <f t="shared" si="17"/>
        <v/>
      </c>
      <c r="I44" s="39" t="str">
        <f t="shared" si="18"/>
        <v/>
      </c>
      <c r="J44" s="39" t="str">
        <f t="shared" si="19"/>
        <v/>
      </c>
      <c r="K44" s="39" t="str">
        <f t="shared" si="20"/>
        <v/>
      </c>
      <c r="L44" s="39"/>
      <c r="M44" s="39" t="str">
        <f t="shared" si="21"/>
        <v/>
      </c>
      <c r="N44" s="39" t="str">
        <f t="shared" si="22"/>
        <v/>
      </c>
      <c r="O44" s="39" t="str">
        <f t="shared" si="23"/>
        <v/>
      </c>
      <c r="P44" s="39" t="str">
        <f t="shared" si="24"/>
        <v/>
      </c>
      <c r="Q44" s="39" t="str">
        <f t="shared" si="25"/>
        <v/>
      </c>
      <c r="R44" s="39"/>
      <c r="S44" s="39" t="str">
        <f>IF(OR($C44="",$E44="",$E43="",ISNA(INDEX(成長値マスタ!$C$5:$G$39,MATCH($C44,成長値マスタ!$B$5:$B$39,0),MATCH(S$4,成長値マスタ!$C$4:$G$4,0)))),"",INDEX(成長値マスタ!$C$5:$G$39,MATCH($C44,成長値マスタ!$B$5:$B$39,0),MATCH(S$4,成長値マスタ!$C$4:$G$4,0)))</f>
        <v/>
      </c>
      <c r="T44" s="39" t="str">
        <f>IF(OR($C44="",$E44="",$E43="",ISNA(INDEX(成長値マスタ!$C$5:$G$39,MATCH($C44,成長値マスタ!$B$5:$B$39,0),MATCH(T$4,成長値マスタ!$C$4:$G$4,0)))),"",INDEX(成長値マスタ!$C$5:$G$39,MATCH($C44,成長値マスタ!$B$5:$B$39,0),MATCH(T$4,成長値マスタ!$C$4:$G$4,0)))</f>
        <v/>
      </c>
      <c r="U44" s="39" t="str">
        <f>IF(OR($C44="",$E44="",$E43="",ISNA(INDEX(成長値マスタ!$C$5:$G$39,MATCH($C44,成長値マスタ!$B$5:$B$39,0),MATCH(U$4,成長値マスタ!$C$4:$G$4,0)))),"",INDEX(成長値マスタ!$C$5:$G$39,MATCH($C44,成長値マスタ!$B$5:$B$39,0),MATCH(U$4,成長値マスタ!$C$4:$G$4,0)))</f>
        <v/>
      </c>
      <c r="V44" s="39" t="str">
        <f>IF(OR($C44="",$E44="",$E43="",ISNA(INDEX(成長値マスタ!$C$5:$G$39,MATCH($C44,成長値マスタ!$B$5:$B$39,0),MATCH(V$4,成長値マスタ!$C$4:$G$4,0)))),"",INDEX(成長値マスタ!$C$5:$G$39,MATCH($C44,成長値マスタ!$B$5:$B$39,0),MATCH(V$4,成長値マスタ!$C$4:$G$4,0)))</f>
        <v/>
      </c>
      <c r="W44" s="39" t="str">
        <f>IF(OR($C44="",$E44="",$E43="",ISNA(INDEX(成長値マスタ!$C$5:$G$39,MATCH($C44,成長値マスタ!$B$5:$B$39,0),MATCH(W$4,成長値マスタ!$C$4:$G$4,0)))),"",INDEX(成長値マスタ!$C$5:$G$39,MATCH($C44,成長値マスタ!$B$5:$B$39,0),MATCH(W$4,成長値マスタ!$C$4:$G$4,0)))</f>
        <v/>
      </c>
      <c r="X44" s="39"/>
      <c r="Y44" s="39" t="str">
        <f>IF(OR($C44="",$E44="",$E43="",ISNA(INDEX(補正値マスタ!$C$5:$J$39,MATCH($C44,補正値マスタ!$B$5:$B$39,0),MATCH(S$4,補正値マスタ!$C$4:$J$4,0)))),"",INDEX(補正値マスタ!$C$5:$J$39,MATCH($C44,補正値マスタ!$B$5:$B$39,0),MATCH(S$4,補正値マスタ!$C$4:$J$4,0)))</f>
        <v/>
      </c>
      <c r="Z44" s="39" t="str">
        <f>IF(OR($C44="",$E44="",$E43="",ISNA(INDEX(補正値マスタ!$C$5:$J$39,MATCH($C44,補正値マスタ!$B$5:$B$39,0),MATCH(T$4,補正値マスタ!$C$4:$J$4,0)))),"",INDEX(補正値マスタ!$C$5:$J$39,MATCH($C44,補正値マスタ!$B$5:$B$39,0),MATCH(T$4,補正値マスタ!$C$4:$J$4,0)))</f>
        <v/>
      </c>
      <c r="AA44" s="39" t="str">
        <f>IF(OR($C44="",$E44="",$E43="",ISNA(INDEX(補正値マスタ!$C$5:$J$39,MATCH($C44,補正値マスタ!$B$5:$B$39,0),MATCH(U$4,補正値マスタ!$C$4:$J$4,0)))),"",INDEX(補正値マスタ!$C$5:$J$39,MATCH($C44,補正値マスタ!$B$5:$B$39,0),MATCH(U$4,補正値マスタ!$C$4:$J$4,0)))</f>
        <v/>
      </c>
      <c r="AB44" s="39" t="str">
        <f>IF(OR($C44="",$E44="",$E43="",ISNA(INDEX(補正値マスタ!$C$5:$J$39,MATCH($C44,補正値マスタ!$B$5:$B$39,0),MATCH(V$4,補正値マスタ!$C$4:$J$4,0)))),"",INDEX(補正値マスタ!$C$5:$J$39,MATCH($C44,補正値マスタ!$B$5:$B$39,0),MATCH(V$4,補正値マスタ!$C$4:$J$4,0)))</f>
        <v/>
      </c>
      <c r="AC44" s="69" t="str">
        <f>IF(OR($C44="",$E44="",$E43="",ISNA(INDEX(補正値マスタ!$C$5:$J$39,MATCH($C44,補正値マスタ!$B$5:$B$39,0),MATCH(W$4,補正値マスタ!$C$4:$J$4,0)))),"",INDEX(補正値マスタ!$C$5:$J$39,MATCH($C44,補正値マスタ!$B$5:$B$39,0),MATCH(W$4,補正値マスタ!$C$4:$J$4,0)))</f>
        <v/>
      </c>
      <c r="AD44" s="70" t="str">
        <f t="shared" si="26"/>
        <v/>
      </c>
      <c r="AE44" s="71" t="str">
        <f t="shared" si="27"/>
        <v/>
      </c>
      <c r="AF44" s="71" t="str">
        <f t="shared" si="28"/>
        <v/>
      </c>
      <c r="AG44" s="71" t="str">
        <f t="shared" si="29"/>
        <v/>
      </c>
      <c r="AH44" s="73" t="str">
        <f t="shared" si="30"/>
        <v/>
      </c>
      <c r="AI44" s="2"/>
    </row>
    <row r="45" spans="1:35" ht="13.5" customHeight="1" x14ac:dyDescent="0.15">
      <c r="A45" s="2"/>
      <c r="B45" s="18"/>
      <c r="C45" s="19"/>
      <c r="D45" s="64"/>
      <c r="E45" s="62"/>
      <c r="F45" s="63"/>
      <c r="G45" s="39" t="str">
        <f t="shared" si="16"/>
        <v/>
      </c>
      <c r="H45" s="39" t="str">
        <f t="shared" si="17"/>
        <v/>
      </c>
      <c r="I45" s="39" t="str">
        <f t="shared" si="18"/>
        <v/>
      </c>
      <c r="J45" s="39" t="str">
        <f t="shared" si="19"/>
        <v/>
      </c>
      <c r="K45" s="39" t="str">
        <f t="shared" si="20"/>
        <v/>
      </c>
      <c r="L45" s="39"/>
      <c r="M45" s="39" t="str">
        <f t="shared" si="21"/>
        <v/>
      </c>
      <c r="N45" s="39" t="str">
        <f t="shared" si="22"/>
        <v/>
      </c>
      <c r="O45" s="39" t="str">
        <f t="shared" si="23"/>
        <v/>
      </c>
      <c r="P45" s="39" t="str">
        <f t="shared" si="24"/>
        <v/>
      </c>
      <c r="Q45" s="39" t="str">
        <f t="shared" si="25"/>
        <v/>
      </c>
      <c r="R45" s="39"/>
      <c r="S45" s="39" t="str">
        <f>IF(OR($C45="",$E45="",$E44="",ISNA(INDEX(成長値マスタ!$C$5:$G$39,MATCH($C45,成長値マスタ!$B$5:$B$39,0),MATCH(S$4,成長値マスタ!$C$4:$G$4,0)))),"",INDEX(成長値マスタ!$C$5:$G$39,MATCH($C45,成長値マスタ!$B$5:$B$39,0),MATCH(S$4,成長値マスタ!$C$4:$G$4,0)))</f>
        <v/>
      </c>
      <c r="T45" s="39" t="str">
        <f>IF(OR($C45="",$E45="",$E44="",ISNA(INDEX(成長値マスタ!$C$5:$G$39,MATCH($C45,成長値マスタ!$B$5:$B$39,0),MATCH(T$4,成長値マスタ!$C$4:$G$4,0)))),"",INDEX(成長値マスタ!$C$5:$G$39,MATCH($C45,成長値マスタ!$B$5:$B$39,0),MATCH(T$4,成長値マスタ!$C$4:$G$4,0)))</f>
        <v/>
      </c>
      <c r="U45" s="39" t="str">
        <f>IF(OR($C45="",$E45="",$E44="",ISNA(INDEX(成長値マスタ!$C$5:$G$39,MATCH($C45,成長値マスタ!$B$5:$B$39,0),MATCH(U$4,成長値マスタ!$C$4:$G$4,0)))),"",INDEX(成長値マスタ!$C$5:$G$39,MATCH($C45,成長値マスタ!$B$5:$B$39,0),MATCH(U$4,成長値マスタ!$C$4:$G$4,0)))</f>
        <v/>
      </c>
      <c r="V45" s="39" t="str">
        <f>IF(OR($C45="",$E45="",$E44="",ISNA(INDEX(成長値マスタ!$C$5:$G$39,MATCH($C45,成長値マスタ!$B$5:$B$39,0),MATCH(V$4,成長値マスタ!$C$4:$G$4,0)))),"",INDEX(成長値マスタ!$C$5:$G$39,MATCH($C45,成長値マスタ!$B$5:$B$39,0),MATCH(V$4,成長値マスタ!$C$4:$G$4,0)))</f>
        <v/>
      </c>
      <c r="W45" s="39" t="str">
        <f>IF(OR($C45="",$E45="",$E44="",ISNA(INDEX(成長値マスタ!$C$5:$G$39,MATCH($C45,成長値マスタ!$B$5:$B$39,0),MATCH(W$4,成長値マスタ!$C$4:$G$4,0)))),"",INDEX(成長値マスタ!$C$5:$G$39,MATCH($C45,成長値マスタ!$B$5:$B$39,0),MATCH(W$4,成長値マスタ!$C$4:$G$4,0)))</f>
        <v/>
      </c>
      <c r="X45" s="39"/>
      <c r="Y45" s="39" t="str">
        <f>IF(OR($C45="",$E45="",$E44="",ISNA(INDEX(補正値マスタ!$C$5:$J$39,MATCH($C45,補正値マスタ!$B$5:$B$39,0),MATCH(S$4,補正値マスタ!$C$4:$J$4,0)))),"",INDEX(補正値マスタ!$C$5:$J$39,MATCH($C45,補正値マスタ!$B$5:$B$39,0),MATCH(S$4,補正値マスタ!$C$4:$J$4,0)))</f>
        <v/>
      </c>
      <c r="Z45" s="39" t="str">
        <f>IF(OR($C45="",$E45="",$E44="",ISNA(INDEX(補正値マスタ!$C$5:$J$39,MATCH($C45,補正値マスタ!$B$5:$B$39,0),MATCH(T$4,補正値マスタ!$C$4:$J$4,0)))),"",INDEX(補正値マスタ!$C$5:$J$39,MATCH($C45,補正値マスタ!$B$5:$B$39,0),MATCH(T$4,補正値マスタ!$C$4:$J$4,0)))</f>
        <v/>
      </c>
      <c r="AA45" s="39" t="str">
        <f>IF(OR($C45="",$E45="",$E44="",ISNA(INDEX(補正値マスタ!$C$5:$J$39,MATCH($C45,補正値マスタ!$B$5:$B$39,0),MATCH(U$4,補正値マスタ!$C$4:$J$4,0)))),"",INDEX(補正値マスタ!$C$5:$J$39,MATCH($C45,補正値マスタ!$B$5:$B$39,0),MATCH(U$4,補正値マスタ!$C$4:$J$4,0)))</f>
        <v/>
      </c>
      <c r="AB45" s="39" t="str">
        <f>IF(OR($C45="",$E45="",$E44="",ISNA(INDEX(補正値マスタ!$C$5:$J$39,MATCH($C45,補正値マスタ!$B$5:$B$39,0),MATCH(V$4,補正値マスタ!$C$4:$J$4,0)))),"",INDEX(補正値マスタ!$C$5:$J$39,MATCH($C45,補正値マスタ!$B$5:$B$39,0),MATCH(V$4,補正値マスタ!$C$4:$J$4,0)))</f>
        <v/>
      </c>
      <c r="AC45" s="69" t="str">
        <f>IF(OR($C45="",$E45="",$E44="",ISNA(INDEX(補正値マスタ!$C$5:$J$39,MATCH($C45,補正値マスタ!$B$5:$B$39,0),MATCH(W$4,補正値マスタ!$C$4:$J$4,0)))),"",INDEX(補正値マスタ!$C$5:$J$39,MATCH($C45,補正値マスタ!$B$5:$B$39,0),MATCH(W$4,補正値マスタ!$C$4:$J$4,0)))</f>
        <v/>
      </c>
      <c r="AD45" s="70" t="str">
        <f t="shared" si="26"/>
        <v/>
      </c>
      <c r="AE45" s="71" t="str">
        <f t="shared" si="27"/>
        <v/>
      </c>
      <c r="AF45" s="71" t="str">
        <f t="shared" si="28"/>
        <v/>
      </c>
      <c r="AG45" s="71" t="str">
        <f t="shared" si="29"/>
        <v/>
      </c>
      <c r="AH45" s="73" t="str">
        <f t="shared" si="30"/>
        <v/>
      </c>
      <c r="AI45" s="2"/>
    </row>
    <row r="46" spans="1:35" ht="13.5" customHeight="1" x14ac:dyDescent="0.15">
      <c r="A46" s="2"/>
      <c r="B46" s="18"/>
      <c r="C46" s="19"/>
      <c r="D46" s="64"/>
      <c r="E46" s="62"/>
      <c r="F46" s="63"/>
      <c r="G46" s="39" t="str">
        <f t="shared" si="16"/>
        <v/>
      </c>
      <c r="H46" s="39" t="str">
        <f t="shared" si="17"/>
        <v/>
      </c>
      <c r="I46" s="39" t="str">
        <f t="shared" si="18"/>
        <v/>
      </c>
      <c r="J46" s="39" t="str">
        <f t="shared" si="19"/>
        <v/>
      </c>
      <c r="K46" s="39" t="str">
        <f t="shared" si="20"/>
        <v/>
      </c>
      <c r="L46" s="39"/>
      <c r="M46" s="39" t="str">
        <f t="shared" si="21"/>
        <v/>
      </c>
      <c r="N46" s="39" t="str">
        <f t="shared" si="22"/>
        <v/>
      </c>
      <c r="O46" s="39" t="str">
        <f t="shared" si="23"/>
        <v/>
      </c>
      <c r="P46" s="39" t="str">
        <f t="shared" si="24"/>
        <v/>
      </c>
      <c r="Q46" s="39" t="str">
        <f t="shared" si="25"/>
        <v/>
      </c>
      <c r="R46" s="39"/>
      <c r="S46" s="39" t="str">
        <f>IF(OR($C46="",$E46="",$E45="",ISNA(INDEX(成長値マスタ!$C$5:$G$39,MATCH($C46,成長値マスタ!$B$5:$B$39,0),MATCH(S$4,成長値マスタ!$C$4:$G$4,0)))),"",INDEX(成長値マスタ!$C$5:$G$39,MATCH($C46,成長値マスタ!$B$5:$B$39,0),MATCH(S$4,成長値マスタ!$C$4:$G$4,0)))</f>
        <v/>
      </c>
      <c r="T46" s="39" t="str">
        <f>IF(OR($C46="",$E46="",$E45="",ISNA(INDEX(成長値マスタ!$C$5:$G$39,MATCH($C46,成長値マスタ!$B$5:$B$39,0),MATCH(T$4,成長値マスタ!$C$4:$G$4,0)))),"",INDEX(成長値マスタ!$C$5:$G$39,MATCH($C46,成長値マスタ!$B$5:$B$39,0),MATCH(T$4,成長値マスタ!$C$4:$G$4,0)))</f>
        <v/>
      </c>
      <c r="U46" s="39" t="str">
        <f>IF(OR($C46="",$E46="",$E45="",ISNA(INDEX(成長値マスタ!$C$5:$G$39,MATCH($C46,成長値マスタ!$B$5:$B$39,0),MATCH(U$4,成長値マスタ!$C$4:$G$4,0)))),"",INDEX(成長値マスタ!$C$5:$G$39,MATCH($C46,成長値マスタ!$B$5:$B$39,0),MATCH(U$4,成長値マスタ!$C$4:$G$4,0)))</f>
        <v/>
      </c>
      <c r="V46" s="39" t="str">
        <f>IF(OR($C46="",$E46="",$E45="",ISNA(INDEX(成長値マスタ!$C$5:$G$39,MATCH($C46,成長値マスタ!$B$5:$B$39,0),MATCH(V$4,成長値マスタ!$C$4:$G$4,0)))),"",INDEX(成長値マスタ!$C$5:$G$39,MATCH($C46,成長値マスタ!$B$5:$B$39,0),MATCH(V$4,成長値マスタ!$C$4:$G$4,0)))</f>
        <v/>
      </c>
      <c r="W46" s="39" t="str">
        <f>IF(OR($C46="",$E46="",$E45="",ISNA(INDEX(成長値マスタ!$C$5:$G$39,MATCH($C46,成長値マスタ!$B$5:$B$39,0),MATCH(W$4,成長値マスタ!$C$4:$G$4,0)))),"",INDEX(成長値マスタ!$C$5:$G$39,MATCH($C46,成長値マスタ!$B$5:$B$39,0),MATCH(W$4,成長値マスタ!$C$4:$G$4,0)))</f>
        <v/>
      </c>
      <c r="X46" s="39"/>
      <c r="Y46" s="39" t="str">
        <f>IF(OR($C46="",$E46="",$E45="",ISNA(INDEX(補正値マスタ!$C$5:$J$39,MATCH($C46,補正値マスタ!$B$5:$B$39,0),MATCH(S$4,補正値マスタ!$C$4:$J$4,0)))),"",INDEX(補正値マスタ!$C$5:$J$39,MATCH($C46,補正値マスタ!$B$5:$B$39,0),MATCH(S$4,補正値マスタ!$C$4:$J$4,0)))</f>
        <v/>
      </c>
      <c r="Z46" s="39" t="str">
        <f>IF(OR($C46="",$E46="",$E45="",ISNA(INDEX(補正値マスタ!$C$5:$J$39,MATCH($C46,補正値マスタ!$B$5:$B$39,0),MATCH(T$4,補正値マスタ!$C$4:$J$4,0)))),"",INDEX(補正値マスタ!$C$5:$J$39,MATCH($C46,補正値マスタ!$B$5:$B$39,0),MATCH(T$4,補正値マスタ!$C$4:$J$4,0)))</f>
        <v/>
      </c>
      <c r="AA46" s="39" t="str">
        <f>IF(OR($C46="",$E46="",$E45="",ISNA(INDEX(補正値マスタ!$C$5:$J$39,MATCH($C46,補正値マスタ!$B$5:$B$39,0),MATCH(U$4,補正値マスタ!$C$4:$J$4,0)))),"",INDEX(補正値マスタ!$C$5:$J$39,MATCH($C46,補正値マスタ!$B$5:$B$39,0),MATCH(U$4,補正値マスタ!$C$4:$J$4,0)))</f>
        <v/>
      </c>
      <c r="AB46" s="39" t="str">
        <f>IF(OR($C46="",$E46="",$E45="",ISNA(INDEX(補正値マスタ!$C$5:$J$39,MATCH($C46,補正値マスタ!$B$5:$B$39,0),MATCH(V$4,補正値マスタ!$C$4:$J$4,0)))),"",INDEX(補正値マスタ!$C$5:$J$39,MATCH($C46,補正値マスタ!$B$5:$B$39,0),MATCH(V$4,補正値マスタ!$C$4:$J$4,0)))</f>
        <v/>
      </c>
      <c r="AC46" s="69" t="str">
        <f>IF(OR($C46="",$E46="",$E45="",ISNA(INDEX(補正値マスタ!$C$5:$J$39,MATCH($C46,補正値マスタ!$B$5:$B$39,0),MATCH(W$4,補正値マスタ!$C$4:$J$4,0)))),"",INDEX(補正値マスタ!$C$5:$J$39,MATCH($C46,補正値マスタ!$B$5:$B$39,0),MATCH(W$4,補正値マスタ!$C$4:$J$4,0)))</f>
        <v/>
      </c>
      <c r="AD46" s="70" t="str">
        <f t="shared" si="26"/>
        <v/>
      </c>
      <c r="AE46" s="71" t="str">
        <f t="shared" si="27"/>
        <v/>
      </c>
      <c r="AF46" s="71" t="str">
        <f t="shared" si="28"/>
        <v/>
      </c>
      <c r="AG46" s="71" t="str">
        <f t="shared" si="29"/>
        <v/>
      </c>
      <c r="AH46" s="73" t="str">
        <f t="shared" si="30"/>
        <v/>
      </c>
      <c r="AI46" s="2"/>
    </row>
    <row r="47" spans="1:35" ht="13.5" customHeight="1" x14ac:dyDescent="0.15">
      <c r="A47" s="2"/>
      <c r="B47" s="18"/>
      <c r="C47" s="19"/>
      <c r="D47" s="64"/>
      <c r="E47" s="62"/>
      <c r="F47" s="63"/>
      <c r="G47" s="39" t="str">
        <f t="shared" si="16"/>
        <v/>
      </c>
      <c r="H47" s="39" t="str">
        <f t="shared" si="17"/>
        <v/>
      </c>
      <c r="I47" s="39" t="str">
        <f t="shared" si="18"/>
        <v/>
      </c>
      <c r="J47" s="39" t="str">
        <f t="shared" si="19"/>
        <v/>
      </c>
      <c r="K47" s="39" t="str">
        <f t="shared" si="20"/>
        <v/>
      </c>
      <c r="L47" s="39"/>
      <c r="M47" s="39" t="str">
        <f t="shared" si="21"/>
        <v/>
      </c>
      <c r="N47" s="39" t="str">
        <f t="shared" si="22"/>
        <v/>
      </c>
      <c r="O47" s="39" t="str">
        <f t="shared" si="23"/>
        <v/>
      </c>
      <c r="P47" s="39" t="str">
        <f t="shared" si="24"/>
        <v/>
      </c>
      <c r="Q47" s="39" t="str">
        <f t="shared" si="25"/>
        <v/>
      </c>
      <c r="R47" s="39"/>
      <c r="S47" s="39" t="str">
        <f>IF(OR($C47="",$E47="",$E46="",ISNA(INDEX(成長値マスタ!$C$5:$G$39,MATCH($C47,成長値マスタ!$B$5:$B$39,0),MATCH(S$4,成長値マスタ!$C$4:$G$4,0)))),"",INDEX(成長値マスタ!$C$5:$G$39,MATCH($C47,成長値マスタ!$B$5:$B$39,0),MATCH(S$4,成長値マスタ!$C$4:$G$4,0)))</f>
        <v/>
      </c>
      <c r="T47" s="39" t="str">
        <f>IF(OR($C47="",$E47="",$E46="",ISNA(INDEX(成長値マスタ!$C$5:$G$39,MATCH($C47,成長値マスタ!$B$5:$B$39,0),MATCH(T$4,成長値マスタ!$C$4:$G$4,0)))),"",INDEX(成長値マスタ!$C$5:$G$39,MATCH($C47,成長値マスタ!$B$5:$B$39,0),MATCH(T$4,成長値マスタ!$C$4:$G$4,0)))</f>
        <v/>
      </c>
      <c r="U47" s="39" t="str">
        <f>IF(OR($C47="",$E47="",$E46="",ISNA(INDEX(成長値マスタ!$C$5:$G$39,MATCH($C47,成長値マスタ!$B$5:$B$39,0),MATCH(U$4,成長値マスタ!$C$4:$G$4,0)))),"",INDEX(成長値マスタ!$C$5:$G$39,MATCH($C47,成長値マスタ!$B$5:$B$39,0),MATCH(U$4,成長値マスタ!$C$4:$G$4,0)))</f>
        <v/>
      </c>
      <c r="V47" s="39" t="str">
        <f>IF(OR($C47="",$E47="",$E46="",ISNA(INDEX(成長値マスタ!$C$5:$G$39,MATCH($C47,成長値マスタ!$B$5:$B$39,0),MATCH(V$4,成長値マスタ!$C$4:$G$4,0)))),"",INDEX(成長値マスタ!$C$5:$G$39,MATCH($C47,成長値マスタ!$B$5:$B$39,0),MATCH(V$4,成長値マスタ!$C$4:$G$4,0)))</f>
        <v/>
      </c>
      <c r="W47" s="39" t="str">
        <f>IF(OR($C47="",$E47="",$E46="",ISNA(INDEX(成長値マスタ!$C$5:$G$39,MATCH($C47,成長値マスタ!$B$5:$B$39,0),MATCH(W$4,成長値マスタ!$C$4:$G$4,0)))),"",INDEX(成長値マスタ!$C$5:$G$39,MATCH($C47,成長値マスタ!$B$5:$B$39,0),MATCH(W$4,成長値マスタ!$C$4:$G$4,0)))</f>
        <v/>
      </c>
      <c r="X47" s="39"/>
      <c r="Y47" s="39" t="str">
        <f>IF(OR($C47="",$E47="",$E46="",ISNA(INDEX(補正値マスタ!$C$5:$J$39,MATCH($C47,補正値マスタ!$B$5:$B$39,0),MATCH(S$4,補正値マスタ!$C$4:$J$4,0)))),"",INDEX(補正値マスタ!$C$5:$J$39,MATCH($C47,補正値マスタ!$B$5:$B$39,0),MATCH(S$4,補正値マスタ!$C$4:$J$4,0)))</f>
        <v/>
      </c>
      <c r="Z47" s="39" t="str">
        <f>IF(OR($C47="",$E47="",$E46="",ISNA(INDEX(補正値マスタ!$C$5:$J$39,MATCH($C47,補正値マスタ!$B$5:$B$39,0),MATCH(T$4,補正値マスタ!$C$4:$J$4,0)))),"",INDEX(補正値マスタ!$C$5:$J$39,MATCH($C47,補正値マスタ!$B$5:$B$39,0),MATCH(T$4,補正値マスタ!$C$4:$J$4,0)))</f>
        <v/>
      </c>
      <c r="AA47" s="39" t="str">
        <f>IF(OR($C47="",$E47="",$E46="",ISNA(INDEX(補正値マスタ!$C$5:$J$39,MATCH($C47,補正値マスタ!$B$5:$B$39,0),MATCH(U$4,補正値マスタ!$C$4:$J$4,0)))),"",INDEX(補正値マスタ!$C$5:$J$39,MATCH($C47,補正値マスタ!$B$5:$B$39,0),MATCH(U$4,補正値マスタ!$C$4:$J$4,0)))</f>
        <v/>
      </c>
      <c r="AB47" s="39" t="str">
        <f>IF(OR($C47="",$E47="",$E46="",ISNA(INDEX(補正値マスタ!$C$5:$J$39,MATCH($C47,補正値マスタ!$B$5:$B$39,0),MATCH(V$4,補正値マスタ!$C$4:$J$4,0)))),"",INDEX(補正値マスタ!$C$5:$J$39,MATCH($C47,補正値マスタ!$B$5:$B$39,0),MATCH(V$4,補正値マスタ!$C$4:$J$4,0)))</f>
        <v/>
      </c>
      <c r="AC47" s="69" t="str">
        <f>IF(OR($C47="",$E47="",$E46="",ISNA(INDEX(補正値マスタ!$C$5:$J$39,MATCH($C47,補正値マスタ!$B$5:$B$39,0),MATCH(W$4,補正値マスタ!$C$4:$J$4,0)))),"",INDEX(補正値マスタ!$C$5:$J$39,MATCH($C47,補正値マスタ!$B$5:$B$39,0),MATCH(W$4,補正値マスタ!$C$4:$J$4,0)))</f>
        <v/>
      </c>
      <c r="AD47" s="70" t="str">
        <f t="shared" si="26"/>
        <v/>
      </c>
      <c r="AE47" s="71" t="str">
        <f t="shared" si="27"/>
        <v/>
      </c>
      <c r="AF47" s="71" t="str">
        <f t="shared" si="28"/>
        <v/>
      </c>
      <c r="AG47" s="71" t="str">
        <f t="shared" si="29"/>
        <v/>
      </c>
      <c r="AH47" s="73" t="str">
        <f t="shared" si="30"/>
        <v/>
      </c>
      <c r="AI47" s="2"/>
    </row>
    <row r="48" spans="1:35" ht="13.5" customHeight="1" x14ac:dyDescent="0.15">
      <c r="A48" s="2"/>
      <c r="B48" s="18"/>
      <c r="C48" s="19"/>
      <c r="D48" s="64"/>
      <c r="E48" s="62"/>
      <c r="F48" s="63"/>
      <c r="G48" s="39" t="str">
        <f t="shared" si="16"/>
        <v/>
      </c>
      <c r="H48" s="39" t="str">
        <f t="shared" si="17"/>
        <v/>
      </c>
      <c r="I48" s="39" t="str">
        <f t="shared" si="18"/>
        <v/>
      </c>
      <c r="J48" s="39" t="str">
        <f t="shared" si="19"/>
        <v/>
      </c>
      <c r="K48" s="39" t="str">
        <f t="shared" si="20"/>
        <v/>
      </c>
      <c r="L48" s="39"/>
      <c r="M48" s="39" t="str">
        <f t="shared" si="21"/>
        <v/>
      </c>
      <c r="N48" s="39" t="str">
        <f t="shared" si="22"/>
        <v/>
      </c>
      <c r="O48" s="39" t="str">
        <f t="shared" si="23"/>
        <v/>
      </c>
      <c r="P48" s="39" t="str">
        <f t="shared" si="24"/>
        <v/>
      </c>
      <c r="Q48" s="39" t="str">
        <f t="shared" si="25"/>
        <v/>
      </c>
      <c r="R48" s="39"/>
      <c r="S48" s="39" t="str">
        <f>IF(OR($C48="",$E48="",$E47="",ISNA(INDEX(成長値マスタ!$C$5:$G$39,MATCH($C48,成長値マスタ!$B$5:$B$39,0),MATCH(S$4,成長値マスタ!$C$4:$G$4,0)))),"",INDEX(成長値マスタ!$C$5:$G$39,MATCH($C48,成長値マスタ!$B$5:$B$39,0),MATCH(S$4,成長値マスタ!$C$4:$G$4,0)))</f>
        <v/>
      </c>
      <c r="T48" s="39" t="str">
        <f>IF(OR($C48="",$E48="",$E47="",ISNA(INDEX(成長値マスタ!$C$5:$G$39,MATCH($C48,成長値マスタ!$B$5:$B$39,0),MATCH(T$4,成長値マスタ!$C$4:$G$4,0)))),"",INDEX(成長値マスタ!$C$5:$G$39,MATCH($C48,成長値マスタ!$B$5:$B$39,0),MATCH(T$4,成長値マスタ!$C$4:$G$4,0)))</f>
        <v/>
      </c>
      <c r="U48" s="39" t="str">
        <f>IF(OR($C48="",$E48="",$E47="",ISNA(INDEX(成長値マスタ!$C$5:$G$39,MATCH($C48,成長値マスタ!$B$5:$B$39,0),MATCH(U$4,成長値マスタ!$C$4:$G$4,0)))),"",INDEX(成長値マスタ!$C$5:$G$39,MATCH($C48,成長値マスタ!$B$5:$B$39,0),MATCH(U$4,成長値マスタ!$C$4:$G$4,0)))</f>
        <v/>
      </c>
      <c r="V48" s="39" t="str">
        <f>IF(OR($C48="",$E48="",$E47="",ISNA(INDEX(成長値マスタ!$C$5:$G$39,MATCH($C48,成長値マスタ!$B$5:$B$39,0),MATCH(V$4,成長値マスタ!$C$4:$G$4,0)))),"",INDEX(成長値マスタ!$C$5:$G$39,MATCH($C48,成長値マスタ!$B$5:$B$39,0),MATCH(V$4,成長値マスタ!$C$4:$G$4,0)))</f>
        <v/>
      </c>
      <c r="W48" s="39" t="str">
        <f>IF(OR($C48="",$E48="",$E47="",ISNA(INDEX(成長値マスタ!$C$5:$G$39,MATCH($C48,成長値マスタ!$B$5:$B$39,0),MATCH(W$4,成長値マスタ!$C$4:$G$4,0)))),"",INDEX(成長値マスタ!$C$5:$G$39,MATCH($C48,成長値マスタ!$B$5:$B$39,0),MATCH(W$4,成長値マスタ!$C$4:$G$4,0)))</f>
        <v/>
      </c>
      <c r="X48" s="39"/>
      <c r="Y48" s="39" t="str">
        <f>IF(OR($C48="",$E48="",$E47="",ISNA(INDEX(補正値マスタ!$C$5:$J$39,MATCH($C48,補正値マスタ!$B$5:$B$39,0),MATCH(S$4,補正値マスタ!$C$4:$J$4,0)))),"",INDEX(補正値マスタ!$C$5:$J$39,MATCH($C48,補正値マスタ!$B$5:$B$39,0),MATCH(S$4,補正値マスタ!$C$4:$J$4,0)))</f>
        <v/>
      </c>
      <c r="Z48" s="39" t="str">
        <f>IF(OR($C48="",$E48="",$E47="",ISNA(INDEX(補正値マスタ!$C$5:$J$39,MATCH($C48,補正値マスタ!$B$5:$B$39,0),MATCH(T$4,補正値マスタ!$C$4:$J$4,0)))),"",INDEX(補正値マスタ!$C$5:$J$39,MATCH($C48,補正値マスタ!$B$5:$B$39,0),MATCH(T$4,補正値マスタ!$C$4:$J$4,0)))</f>
        <v/>
      </c>
      <c r="AA48" s="39" t="str">
        <f>IF(OR($C48="",$E48="",$E47="",ISNA(INDEX(補正値マスタ!$C$5:$J$39,MATCH($C48,補正値マスタ!$B$5:$B$39,0),MATCH(U$4,補正値マスタ!$C$4:$J$4,0)))),"",INDEX(補正値マスタ!$C$5:$J$39,MATCH($C48,補正値マスタ!$B$5:$B$39,0),MATCH(U$4,補正値マスタ!$C$4:$J$4,0)))</f>
        <v/>
      </c>
      <c r="AB48" s="39" t="str">
        <f>IF(OR($C48="",$E48="",$E47="",ISNA(INDEX(補正値マスタ!$C$5:$J$39,MATCH($C48,補正値マスタ!$B$5:$B$39,0),MATCH(V$4,補正値マスタ!$C$4:$J$4,0)))),"",INDEX(補正値マスタ!$C$5:$J$39,MATCH($C48,補正値マスタ!$B$5:$B$39,0),MATCH(V$4,補正値マスタ!$C$4:$J$4,0)))</f>
        <v/>
      </c>
      <c r="AC48" s="69" t="str">
        <f>IF(OR($C48="",$E48="",$E47="",ISNA(INDEX(補正値マスタ!$C$5:$J$39,MATCH($C48,補正値マスタ!$B$5:$B$39,0),MATCH(W$4,補正値マスタ!$C$4:$J$4,0)))),"",INDEX(補正値マスタ!$C$5:$J$39,MATCH($C48,補正値マスタ!$B$5:$B$39,0),MATCH(W$4,補正値マスタ!$C$4:$J$4,0)))</f>
        <v/>
      </c>
      <c r="AD48" s="70" t="str">
        <f t="shared" si="26"/>
        <v/>
      </c>
      <c r="AE48" s="71" t="str">
        <f t="shared" si="27"/>
        <v/>
      </c>
      <c r="AF48" s="71" t="str">
        <f t="shared" si="28"/>
        <v/>
      </c>
      <c r="AG48" s="71" t="str">
        <f t="shared" si="29"/>
        <v/>
      </c>
      <c r="AH48" s="73" t="str">
        <f t="shared" si="30"/>
        <v/>
      </c>
      <c r="AI48" s="2"/>
    </row>
    <row r="49" spans="1:35" ht="13.5" customHeight="1" x14ac:dyDescent="0.15">
      <c r="A49" s="2"/>
      <c r="B49" s="18"/>
      <c r="C49" s="19"/>
      <c r="D49" s="64"/>
      <c r="E49" s="62"/>
      <c r="F49" s="63"/>
      <c r="G49" s="39" t="str">
        <f t="shared" si="16"/>
        <v/>
      </c>
      <c r="H49" s="39" t="str">
        <f t="shared" si="17"/>
        <v/>
      </c>
      <c r="I49" s="39" t="str">
        <f t="shared" si="18"/>
        <v/>
      </c>
      <c r="J49" s="39" t="str">
        <f t="shared" si="19"/>
        <v/>
      </c>
      <c r="K49" s="39" t="str">
        <f t="shared" si="20"/>
        <v/>
      </c>
      <c r="L49" s="39"/>
      <c r="M49" s="39" t="str">
        <f t="shared" si="21"/>
        <v/>
      </c>
      <c r="N49" s="39" t="str">
        <f t="shared" si="22"/>
        <v/>
      </c>
      <c r="O49" s="39" t="str">
        <f t="shared" si="23"/>
        <v/>
      </c>
      <c r="P49" s="39" t="str">
        <f t="shared" si="24"/>
        <v/>
      </c>
      <c r="Q49" s="39" t="str">
        <f t="shared" si="25"/>
        <v/>
      </c>
      <c r="R49" s="39"/>
      <c r="S49" s="39" t="str">
        <f>IF(OR($C49="",$E49="",$E48="",ISNA(INDEX(成長値マスタ!$C$5:$G$39,MATCH($C49,成長値マスタ!$B$5:$B$39,0),MATCH(S$4,成長値マスタ!$C$4:$G$4,0)))),"",INDEX(成長値マスタ!$C$5:$G$39,MATCH($C49,成長値マスタ!$B$5:$B$39,0),MATCH(S$4,成長値マスタ!$C$4:$G$4,0)))</f>
        <v/>
      </c>
      <c r="T49" s="39" t="str">
        <f>IF(OR($C49="",$E49="",$E48="",ISNA(INDEX(成長値マスタ!$C$5:$G$39,MATCH($C49,成長値マスタ!$B$5:$B$39,0),MATCH(T$4,成長値マスタ!$C$4:$G$4,0)))),"",INDEX(成長値マスタ!$C$5:$G$39,MATCH($C49,成長値マスタ!$B$5:$B$39,0),MATCH(T$4,成長値マスタ!$C$4:$G$4,0)))</f>
        <v/>
      </c>
      <c r="U49" s="39" t="str">
        <f>IF(OR($C49="",$E49="",$E48="",ISNA(INDEX(成長値マスタ!$C$5:$G$39,MATCH($C49,成長値マスタ!$B$5:$B$39,0),MATCH(U$4,成長値マスタ!$C$4:$G$4,0)))),"",INDEX(成長値マスタ!$C$5:$G$39,MATCH($C49,成長値マスタ!$B$5:$B$39,0),MATCH(U$4,成長値マスタ!$C$4:$G$4,0)))</f>
        <v/>
      </c>
      <c r="V49" s="39" t="str">
        <f>IF(OR($C49="",$E49="",$E48="",ISNA(INDEX(成長値マスタ!$C$5:$G$39,MATCH($C49,成長値マスタ!$B$5:$B$39,0),MATCH(V$4,成長値マスタ!$C$4:$G$4,0)))),"",INDEX(成長値マスタ!$C$5:$G$39,MATCH($C49,成長値マスタ!$B$5:$B$39,0),MATCH(V$4,成長値マスタ!$C$4:$G$4,0)))</f>
        <v/>
      </c>
      <c r="W49" s="39" t="str">
        <f>IF(OR($C49="",$E49="",$E48="",ISNA(INDEX(成長値マスタ!$C$5:$G$39,MATCH($C49,成長値マスタ!$B$5:$B$39,0),MATCH(W$4,成長値マスタ!$C$4:$G$4,0)))),"",INDEX(成長値マスタ!$C$5:$G$39,MATCH($C49,成長値マスタ!$B$5:$B$39,0),MATCH(W$4,成長値マスタ!$C$4:$G$4,0)))</f>
        <v/>
      </c>
      <c r="X49" s="39"/>
      <c r="Y49" s="39" t="str">
        <f>IF(OR($C49="",$E49="",$E48="",ISNA(INDEX(補正値マスタ!$C$5:$J$39,MATCH($C49,補正値マスタ!$B$5:$B$39,0),MATCH(S$4,補正値マスタ!$C$4:$J$4,0)))),"",INDEX(補正値マスタ!$C$5:$J$39,MATCH($C49,補正値マスタ!$B$5:$B$39,0),MATCH(S$4,補正値マスタ!$C$4:$J$4,0)))</f>
        <v/>
      </c>
      <c r="Z49" s="39" t="str">
        <f>IF(OR($C49="",$E49="",$E48="",ISNA(INDEX(補正値マスタ!$C$5:$J$39,MATCH($C49,補正値マスタ!$B$5:$B$39,0),MATCH(T$4,補正値マスタ!$C$4:$J$4,0)))),"",INDEX(補正値マスタ!$C$5:$J$39,MATCH($C49,補正値マスタ!$B$5:$B$39,0),MATCH(T$4,補正値マスタ!$C$4:$J$4,0)))</f>
        <v/>
      </c>
      <c r="AA49" s="39" t="str">
        <f>IF(OR($C49="",$E49="",$E48="",ISNA(INDEX(補正値マスタ!$C$5:$J$39,MATCH($C49,補正値マスタ!$B$5:$B$39,0),MATCH(U$4,補正値マスタ!$C$4:$J$4,0)))),"",INDEX(補正値マスタ!$C$5:$J$39,MATCH($C49,補正値マスタ!$B$5:$B$39,0),MATCH(U$4,補正値マスタ!$C$4:$J$4,0)))</f>
        <v/>
      </c>
      <c r="AB49" s="39" t="str">
        <f>IF(OR($C49="",$E49="",$E48="",ISNA(INDEX(補正値マスタ!$C$5:$J$39,MATCH($C49,補正値マスタ!$B$5:$B$39,0),MATCH(V$4,補正値マスタ!$C$4:$J$4,0)))),"",INDEX(補正値マスタ!$C$5:$J$39,MATCH($C49,補正値マスタ!$B$5:$B$39,0),MATCH(V$4,補正値マスタ!$C$4:$J$4,0)))</f>
        <v/>
      </c>
      <c r="AC49" s="69" t="str">
        <f>IF(OR($C49="",$E49="",$E48="",ISNA(INDEX(補正値マスタ!$C$5:$J$39,MATCH($C49,補正値マスタ!$B$5:$B$39,0),MATCH(W$4,補正値マスタ!$C$4:$J$4,0)))),"",INDEX(補正値マスタ!$C$5:$J$39,MATCH($C49,補正値マスタ!$B$5:$B$39,0),MATCH(W$4,補正値マスタ!$C$4:$J$4,0)))</f>
        <v/>
      </c>
      <c r="AD49" s="70" t="str">
        <f t="shared" si="26"/>
        <v/>
      </c>
      <c r="AE49" s="71" t="str">
        <f t="shared" si="27"/>
        <v/>
      </c>
      <c r="AF49" s="71" t="str">
        <f t="shared" si="28"/>
        <v/>
      </c>
      <c r="AG49" s="71" t="str">
        <f t="shared" si="29"/>
        <v/>
      </c>
      <c r="AH49" s="73" t="str">
        <f t="shared" si="30"/>
        <v/>
      </c>
      <c r="AI49" s="2"/>
    </row>
    <row r="50" spans="1:35" ht="13.5" customHeight="1" x14ac:dyDescent="0.15">
      <c r="A50" s="2"/>
      <c r="B50" s="18"/>
      <c r="C50" s="19"/>
      <c r="D50" s="64"/>
      <c r="E50" s="62"/>
      <c r="F50" s="63"/>
      <c r="G50" s="39" t="str">
        <f t="shared" si="16"/>
        <v/>
      </c>
      <c r="H50" s="39" t="str">
        <f t="shared" si="17"/>
        <v/>
      </c>
      <c r="I50" s="39" t="str">
        <f t="shared" si="18"/>
        <v/>
      </c>
      <c r="J50" s="39" t="str">
        <f t="shared" si="19"/>
        <v/>
      </c>
      <c r="K50" s="39" t="str">
        <f t="shared" si="20"/>
        <v/>
      </c>
      <c r="L50" s="39"/>
      <c r="M50" s="39" t="str">
        <f t="shared" si="21"/>
        <v/>
      </c>
      <c r="N50" s="39" t="str">
        <f t="shared" si="22"/>
        <v/>
      </c>
      <c r="O50" s="39" t="str">
        <f t="shared" si="23"/>
        <v/>
      </c>
      <c r="P50" s="39" t="str">
        <f t="shared" si="24"/>
        <v/>
      </c>
      <c r="Q50" s="39" t="str">
        <f t="shared" si="25"/>
        <v/>
      </c>
      <c r="R50" s="39"/>
      <c r="S50" s="39" t="str">
        <f>IF(OR($C50="",$E50="",$E49="",ISNA(INDEX(成長値マスタ!$C$5:$G$39,MATCH($C50,成長値マスタ!$B$5:$B$39,0),MATCH(S$4,成長値マスタ!$C$4:$G$4,0)))),"",INDEX(成長値マスタ!$C$5:$G$39,MATCH($C50,成長値マスタ!$B$5:$B$39,0),MATCH(S$4,成長値マスタ!$C$4:$G$4,0)))</f>
        <v/>
      </c>
      <c r="T50" s="39" t="str">
        <f>IF(OR($C50="",$E50="",$E49="",ISNA(INDEX(成長値マスタ!$C$5:$G$39,MATCH($C50,成長値マスタ!$B$5:$B$39,0),MATCH(T$4,成長値マスタ!$C$4:$G$4,0)))),"",INDEX(成長値マスタ!$C$5:$G$39,MATCH($C50,成長値マスタ!$B$5:$B$39,0),MATCH(T$4,成長値マスタ!$C$4:$G$4,0)))</f>
        <v/>
      </c>
      <c r="U50" s="39" t="str">
        <f>IF(OR($C50="",$E50="",$E49="",ISNA(INDEX(成長値マスタ!$C$5:$G$39,MATCH($C50,成長値マスタ!$B$5:$B$39,0),MATCH(U$4,成長値マスタ!$C$4:$G$4,0)))),"",INDEX(成長値マスタ!$C$5:$G$39,MATCH($C50,成長値マスタ!$B$5:$B$39,0),MATCH(U$4,成長値マスタ!$C$4:$G$4,0)))</f>
        <v/>
      </c>
      <c r="V50" s="39" t="str">
        <f>IF(OR($C50="",$E50="",$E49="",ISNA(INDEX(成長値マスタ!$C$5:$G$39,MATCH($C50,成長値マスタ!$B$5:$B$39,0),MATCH(V$4,成長値マスタ!$C$4:$G$4,0)))),"",INDEX(成長値マスタ!$C$5:$G$39,MATCH($C50,成長値マスタ!$B$5:$B$39,0),MATCH(V$4,成長値マスタ!$C$4:$G$4,0)))</f>
        <v/>
      </c>
      <c r="W50" s="39" t="str">
        <f>IF(OR($C50="",$E50="",$E49="",ISNA(INDEX(成長値マスタ!$C$5:$G$39,MATCH($C50,成長値マスタ!$B$5:$B$39,0),MATCH(W$4,成長値マスタ!$C$4:$G$4,0)))),"",INDEX(成長値マスタ!$C$5:$G$39,MATCH($C50,成長値マスタ!$B$5:$B$39,0),MATCH(W$4,成長値マスタ!$C$4:$G$4,0)))</f>
        <v/>
      </c>
      <c r="X50" s="39"/>
      <c r="Y50" s="39" t="str">
        <f>IF(OR($C50="",$E50="",$E49="",ISNA(INDEX(補正値マスタ!$C$5:$J$39,MATCH($C50,補正値マスタ!$B$5:$B$39,0),MATCH(S$4,補正値マスタ!$C$4:$J$4,0)))),"",INDEX(補正値マスタ!$C$5:$J$39,MATCH($C50,補正値マスタ!$B$5:$B$39,0),MATCH(S$4,補正値マスタ!$C$4:$J$4,0)))</f>
        <v/>
      </c>
      <c r="Z50" s="39" t="str">
        <f>IF(OR($C50="",$E50="",$E49="",ISNA(INDEX(補正値マスタ!$C$5:$J$39,MATCH($C50,補正値マスタ!$B$5:$B$39,0),MATCH(T$4,補正値マスタ!$C$4:$J$4,0)))),"",INDEX(補正値マスタ!$C$5:$J$39,MATCH($C50,補正値マスタ!$B$5:$B$39,0),MATCH(T$4,補正値マスタ!$C$4:$J$4,0)))</f>
        <v/>
      </c>
      <c r="AA50" s="39" t="str">
        <f>IF(OR($C50="",$E50="",$E49="",ISNA(INDEX(補正値マスタ!$C$5:$J$39,MATCH($C50,補正値マスタ!$B$5:$B$39,0),MATCH(U$4,補正値マスタ!$C$4:$J$4,0)))),"",INDEX(補正値マスタ!$C$5:$J$39,MATCH($C50,補正値マスタ!$B$5:$B$39,0),MATCH(U$4,補正値マスタ!$C$4:$J$4,0)))</f>
        <v/>
      </c>
      <c r="AB50" s="39" t="str">
        <f>IF(OR($C50="",$E50="",$E49="",ISNA(INDEX(補正値マスタ!$C$5:$J$39,MATCH($C50,補正値マスタ!$B$5:$B$39,0),MATCH(V$4,補正値マスタ!$C$4:$J$4,0)))),"",INDEX(補正値マスタ!$C$5:$J$39,MATCH($C50,補正値マスタ!$B$5:$B$39,0),MATCH(V$4,補正値マスタ!$C$4:$J$4,0)))</f>
        <v/>
      </c>
      <c r="AC50" s="69" t="str">
        <f>IF(OR($C50="",$E50="",$E49="",ISNA(INDEX(補正値マスタ!$C$5:$J$39,MATCH($C50,補正値マスタ!$B$5:$B$39,0),MATCH(W$4,補正値マスタ!$C$4:$J$4,0)))),"",INDEX(補正値マスタ!$C$5:$J$39,MATCH($C50,補正値マスタ!$B$5:$B$39,0),MATCH(W$4,補正値マスタ!$C$4:$J$4,0)))</f>
        <v/>
      </c>
      <c r="AD50" s="70" t="str">
        <f t="shared" si="26"/>
        <v/>
      </c>
      <c r="AE50" s="71" t="str">
        <f t="shared" si="27"/>
        <v/>
      </c>
      <c r="AF50" s="71" t="str">
        <f t="shared" si="28"/>
        <v/>
      </c>
      <c r="AG50" s="71" t="str">
        <f t="shared" si="29"/>
        <v/>
      </c>
      <c r="AH50" s="73" t="str">
        <f t="shared" si="30"/>
        <v/>
      </c>
      <c r="AI50" s="2"/>
    </row>
    <row r="51" spans="1:35" ht="13.5" customHeight="1" x14ac:dyDescent="0.15">
      <c r="A51" s="2"/>
      <c r="B51" s="18"/>
      <c r="C51" s="19"/>
      <c r="D51" s="64"/>
      <c r="E51" s="62"/>
      <c r="F51" s="63"/>
      <c r="G51" s="39" t="str">
        <f t="shared" si="16"/>
        <v/>
      </c>
      <c r="H51" s="39" t="str">
        <f t="shared" si="17"/>
        <v/>
      </c>
      <c r="I51" s="39" t="str">
        <f t="shared" si="18"/>
        <v/>
      </c>
      <c r="J51" s="39" t="str">
        <f t="shared" si="19"/>
        <v/>
      </c>
      <c r="K51" s="39" t="str">
        <f t="shared" si="20"/>
        <v/>
      </c>
      <c r="L51" s="39"/>
      <c r="M51" s="39" t="str">
        <f t="shared" si="21"/>
        <v/>
      </c>
      <c r="N51" s="39" t="str">
        <f t="shared" si="22"/>
        <v/>
      </c>
      <c r="O51" s="39" t="str">
        <f t="shared" si="23"/>
        <v/>
      </c>
      <c r="P51" s="39" t="str">
        <f t="shared" si="24"/>
        <v/>
      </c>
      <c r="Q51" s="39" t="str">
        <f t="shared" si="25"/>
        <v/>
      </c>
      <c r="R51" s="39"/>
      <c r="S51" s="39" t="str">
        <f>IF(OR($C51="",$E51="",$E50="",ISNA(INDEX(成長値マスタ!$C$5:$G$39,MATCH($C51,成長値マスタ!$B$5:$B$39,0),MATCH(S$4,成長値マスタ!$C$4:$G$4,0)))),"",INDEX(成長値マスタ!$C$5:$G$39,MATCH($C51,成長値マスタ!$B$5:$B$39,0),MATCH(S$4,成長値マスタ!$C$4:$G$4,0)))</f>
        <v/>
      </c>
      <c r="T51" s="39" t="str">
        <f>IF(OR($C51="",$E51="",$E50="",ISNA(INDEX(成長値マスタ!$C$5:$G$39,MATCH($C51,成長値マスタ!$B$5:$B$39,0),MATCH(T$4,成長値マスタ!$C$4:$G$4,0)))),"",INDEX(成長値マスタ!$C$5:$G$39,MATCH($C51,成長値マスタ!$B$5:$B$39,0),MATCH(T$4,成長値マスタ!$C$4:$G$4,0)))</f>
        <v/>
      </c>
      <c r="U51" s="39" t="str">
        <f>IF(OR($C51="",$E51="",$E50="",ISNA(INDEX(成長値マスタ!$C$5:$G$39,MATCH($C51,成長値マスタ!$B$5:$B$39,0),MATCH(U$4,成長値マスタ!$C$4:$G$4,0)))),"",INDEX(成長値マスタ!$C$5:$G$39,MATCH($C51,成長値マスタ!$B$5:$B$39,0),MATCH(U$4,成長値マスタ!$C$4:$G$4,0)))</f>
        <v/>
      </c>
      <c r="V51" s="39" t="str">
        <f>IF(OR($C51="",$E51="",$E50="",ISNA(INDEX(成長値マスタ!$C$5:$G$39,MATCH($C51,成長値マスタ!$B$5:$B$39,0),MATCH(V$4,成長値マスタ!$C$4:$G$4,0)))),"",INDEX(成長値マスタ!$C$5:$G$39,MATCH($C51,成長値マスタ!$B$5:$B$39,0),MATCH(V$4,成長値マスタ!$C$4:$G$4,0)))</f>
        <v/>
      </c>
      <c r="W51" s="39" t="str">
        <f>IF(OR($C51="",$E51="",$E50="",ISNA(INDEX(成長値マスタ!$C$5:$G$39,MATCH($C51,成長値マスタ!$B$5:$B$39,0),MATCH(W$4,成長値マスタ!$C$4:$G$4,0)))),"",INDEX(成長値マスタ!$C$5:$G$39,MATCH($C51,成長値マスタ!$B$5:$B$39,0),MATCH(W$4,成長値マスタ!$C$4:$G$4,0)))</f>
        <v/>
      </c>
      <c r="X51" s="39"/>
      <c r="Y51" s="39" t="str">
        <f>IF(OR($C51="",$E51="",$E50="",ISNA(INDEX(補正値マスタ!$C$5:$J$39,MATCH($C51,補正値マスタ!$B$5:$B$39,0),MATCH(S$4,補正値マスタ!$C$4:$J$4,0)))),"",INDEX(補正値マスタ!$C$5:$J$39,MATCH($C51,補正値マスタ!$B$5:$B$39,0),MATCH(S$4,補正値マスタ!$C$4:$J$4,0)))</f>
        <v/>
      </c>
      <c r="Z51" s="39" t="str">
        <f>IF(OR($C51="",$E51="",$E50="",ISNA(INDEX(補正値マスタ!$C$5:$J$39,MATCH($C51,補正値マスタ!$B$5:$B$39,0),MATCH(T$4,補正値マスタ!$C$4:$J$4,0)))),"",INDEX(補正値マスタ!$C$5:$J$39,MATCH($C51,補正値マスタ!$B$5:$B$39,0),MATCH(T$4,補正値マスタ!$C$4:$J$4,0)))</f>
        <v/>
      </c>
      <c r="AA51" s="39" t="str">
        <f>IF(OR($C51="",$E51="",$E50="",ISNA(INDEX(補正値マスタ!$C$5:$J$39,MATCH($C51,補正値マスタ!$B$5:$B$39,0),MATCH(U$4,補正値マスタ!$C$4:$J$4,0)))),"",INDEX(補正値マスタ!$C$5:$J$39,MATCH($C51,補正値マスタ!$B$5:$B$39,0),MATCH(U$4,補正値マスタ!$C$4:$J$4,0)))</f>
        <v/>
      </c>
      <c r="AB51" s="39" t="str">
        <f>IF(OR($C51="",$E51="",$E50="",ISNA(INDEX(補正値マスタ!$C$5:$J$39,MATCH($C51,補正値マスタ!$B$5:$B$39,0),MATCH(V$4,補正値マスタ!$C$4:$J$4,0)))),"",INDEX(補正値マスタ!$C$5:$J$39,MATCH($C51,補正値マスタ!$B$5:$B$39,0),MATCH(V$4,補正値マスタ!$C$4:$J$4,0)))</f>
        <v/>
      </c>
      <c r="AC51" s="69" t="str">
        <f>IF(OR($C51="",$E51="",$E50="",ISNA(INDEX(補正値マスタ!$C$5:$J$39,MATCH($C51,補正値マスタ!$B$5:$B$39,0),MATCH(W$4,補正値マスタ!$C$4:$J$4,0)))),"",INDEX(補正値マスタ!$C$5:$J$39,MATCH($C51,補正値マスタ!$B$5:$B$39,0),MATCH(W$4,補正値マスタ!$C$4:$J$4,0)))</f>
        <v/>
      </c>
      <c r="AD51" s="70" t="str">
        <f t="shared" si="26"/>
        <v/>
      </c>
      <c r="AE51" s="71" t="str">
        <f t="shared" si="27"/>
        <v/>
      </c>
      <c r="AF51" s="71" t="str">
        <f t="shared" si="28"/>
        <v/>
      </c>
      <c r="AG51" s="71" t="str">
        <f t="shared" si="29"/>
        <v/>
      </c>
      <c r="AH51" s="73" t="str">
        <f t="shared" si="30"/>
        <v/>
      </c>
      <c r="AI51" s="2"/>
    </row>
    <row r="52" spans="1:35" ht="13.5" customHeight="1" x14ac:dyDescent="0.15">
      <c r="A52" s="2"/>
      <c r="B52" s="18"/>
      <c r="C52" s="19"/>
      <c r="D52" s="64"/>
      <c r="E52" s="62"/>
      <c r="F52" s="63"/>
      <c r="G52" s="39" t="str">
        <f t="shared" si="16"/>
        <v/>
      </c>
      <c r="H52" s="39" t="str">
        <f t="shared" si="17"/>
        <v/>
      </c>
      <c r="I52" s="39" t="str">
        <f t="shared" si="18"/>
        <v/>
      </c>
      <c r="J52" s="39" t="str">
        <f t="shared" si="19"/>
        <v/>
      </c>
      <c r="K52" s="39" t="str">
        <f t="shared" si="20"/>
        <v/>
      </c>
      <c r="L52" s="39"/>
      <c r="M52" s="39" t="str">
        <f t="shared" si="21"/>
        <v/>
      </c>
      <c r="N52" s="39" t="str">
        <f t="shared" si="22"/>
        <v/>
      </c>
      <c r="O52" s="39" t="str">
        <f t="shared" si="23"/>
        <v/>
      </c>
      <c r="P52" s="39" t="str">
        <f t="shared" si="24"/>
        <v/>
      </c>
      <c r="Q52" s="39" t="str">
        <f t="shared" si="25"/>
        <v/>
      </c>
      <c r="R52" s="39"/>
      <c r="S52" s="39" t="str">
        <f>IF(OR($C52="",$E52="",$E51="",ISNA(INDEX(成長値マスタ!$C$5:$G$39,MATCH($C52,成長値マスタ!$B$5:$B$39,0),MATCH(S$4,成長値マスタ!$C$4:$G$4,0)))),"",INDEX(成長値マスタ!$C$5:$G$39,MATCH($C52,成長値マスタ!$B$5:$B$39,0),MATCH(S$4,成長値マスタ!$C$4:$G$4,0)))</f>
        <v/>
      </c>
      <c r="T52" s="39" t="str">
        <f>IF(OR($C52="",$E52="",$E51="",ISNA(INDEX(成長値マスタ!$C$5:$G$39,MATCH($C52,成長値マスタ!$B$5:$B$39,0),MATCH(T$4,成長値マスタ!$C$4:$G$4,0)))),"",INDEX(成長値マスタ!$C$5:$G$39,MATCH($C52,成長値マスタ!$B$5:$B$39,0),MATCH(T$4,成長値マスタ!$C$4:$G$4,0)))</f>
        <v/>
      </c>
      <c r="U52" s="39" t="str">
        <f>IF(OR($C52="",$E52="",$E51="",ISNA(INDEX(成長値マスタ!$C$5:$G$39,MATCH($C52,成長値マスタ!$B$5:$B$39,0),MATCH(U$4,成長値マスタ!$C$4:$G$4,0)))),"",INDEX(成長値マスタ!$C$5:$G$39,MATCH($C52,成長値マスタ!$B$5:$B$39,0),MATCH(U$4,成長値マスタ!$C$4:$G$4,0)))</f>
        <v/>
      </c>
      <c r="V52" s="39" t="str">
        <f>IF(OR($C52="",$E52="",$E51="",ISNA(INDEX(成長値マスタ!$C$5:$G$39,MATCH($C52,成長値マスタ!$B$5:$B$39,0),MATCH(V$4,成長値マスタ!$C$4:$G$4,0)))),"",INDEX(成長値マスタ!$C$5:$G$39,MATCH($C52,成長値マスタ!$B$5:$B$39,0),MATCH(V$4,成長値マスタ!$C$4:$G$4,0)))</f>
        <v/>
      </c>
      <c r="W52" s="39" t="str">
        <f>IF(OR($C52="",$E52="",$E51="",ISNA(INDEX(成長値マスタ!$C$5:$G$39,MATCH($C52,成長値マスタ!$B$5:$B$39,0),MATCH(W$4,成長値マスタ!$C$4:$G$4,0)))),"",INDEX(成長値マスタ!$C$5:$G$39,MATCH($C52,成長値マスタ!$B$5:$B$39,0),MATCH(W$4,成長値マスタ!$C$4:$G$4,0)))</f>
        <v/>
      </c>
      <c r="X52" s="39"/>
      <c r="Y52" s="39" t="str">
        <f>IF(OR($C52="",$E52="",$E51="",ISNA(INDEX(補正値マスタ!$C$5:$J$39,MATCH($C52,補正値マスタ!$B$5:$B$39,0),MATCH(S$4,補正値マスタ!$C$4:$J$4,0)))),"",INDEX(補正値マスタ!$C$5:$J$39,MATCH($C52,補正値マスタ!$B$5:$B$39,0),MATCH(S$4,補正値マスタ!$C$4:$J$4,0)))</f>
        <v/>
      </c>
      <c r="Z52" s="39" t="str">
        <f>IF(OR($C52="",$E52="",$E51="",ISNA(INDEX(補正値マスタ!$C$5:$J$39,MATCH($C52,補正値マスタ!$B$5:$B$39,0),MATCH(T$4,補正値マスタ!$C$4:$J$4,0)))),"",INDEX(補正値マスタ!$C$5:$J$39,MATCH($C52,補正値マスタ!$B$5:$B$39,0),MATCH(T$4,補正値マスタ!$C$4:$J$4,0)))</f>
        <v/>
      </c>
      <c r="AA52" s="39" t="str">
        <f>IF(OR($C52="",$E52="",$E51="",ISNA(INDEX(補正値マスタ!$C$5:$J$39,MATCH($C52,補正値マスタ!$B$5:$B$39,0),MATCH(U$4,補正値マスタ!$C$4:$J$4,0)))),"",INDEX(補正値マスタ!$C$5:$J$39,MATCH($C52,補正値マスタ!$B$5:$B$39,0),MATCH(U$4,補正値マスタ!$C$4:$J$4,0)))</f>
        <v/>
      </c>
      <c r="AB52" s="39" t="str">
        <f>IF(OR($C52="",$E52="",$E51="",ISNA(INDEX(補正値マスタ!$C$5:$J$39,MATCH($C52,補正値マスタ!$B$5:$B$39,0),MATCH(V$4,補正値マスタ!$C$4:$J$4,0)))),"",INDEX(補正値マスタ!$C$5:$J$39,MATCH($C52,補正値マスタ!$B$5:$B$39,0),MATCH(V$4,補正値マスタ!$C$4:$J$4,0)))</f>
        <v/>
      </c>
      <c r="AC52" s="69" t="str">
        <f>IF(OR($C52="",$E52="",$E51="",ISNA(INDEX(補正値マスタ!$C$5:$J$39,MATCH($C52,補正値マスタ!$B$5:$B$39,0),MATCH(W$4,補正値マスタ!$C$4:$J$4,0)))),"",INDEX(補正値マスタ!$C$5:$J$39,MATCH($C52,補正値マスタ!$B$5:$B$39,0),MATCH(W$4,補正値マスタ!$C$4:$J$4,0)))</f>
        <v/>
      </c>
      <c r="AD52" s="70" t="str">
        <f t="shared" si="26"/>
        <v/>
      </c>
      <c r="AE52" s="71" t="str">
        <f t="shared" si="27"/>
        <v/>
      </c>
      <c r="AF52" s="71" t="str">
        <f t="shared" si="28"/>
        <v/>
      </c>
      <c r="AG52" s="71" t="str">
        <f t="shared" si="29"/>
        <v/>
      </c>
      <c r="AH52" s="73" t="str">
        <f t="shared" si="30"/>
        <v/>
      </c>
      <c r="AI52" s="2"/>
    </row>
    <row r="53" spans="1:35" ht="13.5" customHeight="1" x14ac:dyDescent="0.15">
      <c r="A53" s="2"/>
      <c r="B53" s="18"/>
      <c r="C53" s="19"/>
      <c r="D53" s="64"/>
      <c r="E53" s="62"/>
      <c r="F53" s="63"/>
      <c r="G53" s="39" t="str">
        <f t="shared" si="16"/>
        <v/>
      </c>
      <c r="H53" s="39" t="str">
        <f t="shared" si="17"/>
        <v/>
      </c>
      <c r="I53" s="39" t="str">
        <f t="shared" si="18"/>
        <v/>
      </c>
      <c r="J53" s="39" t="str">
        <f t="shared" si="19"/>
        <v/>
      </c>
      <c r="K53" s="39" t="str">
        <f t="shared" si="20"/>
        <v/>
      </c>
      <c r="L53" s="39"/>
      <c r="M53" s="39" t="str">
        <f t="shared" si="21"/>
        <v/>
      </c>
      <c r="N53" s="39" t="str">
        <f t="shared" si="22"/>
        <v/>
      </c>
      <c r="O53" s="39" t="str">
        <f t="shared" si="23"/>
        <v/>
      </c>
      <c r="P53" s="39" t="str">
        <f t="shared" si="24"/>
        <v/>
      </c>
      <c r="Q53" s="39" t="str">
        <f t="shared" si="25"/>
        <v/>
      </c>
      <c r="R53" s="39"/>
      <c r="S53" s="39" t="str">
        <f>IF(OR($C53="",$E53="",$E52="",ISNA(INDEX(成長値マスタ!$C$5:$G$39,MATCH($C53,成長値マスタ!$B$5:$B$39,0),MATCH(S$4,成長値マスタ!$C$4:$G$4,0)))),"",INDEX(成長値マスタ!$C$5:$G$39,MATCH($C53,成長値マスタ!$B$5:$B$39,0),MATCH(S$4,成長値マスタ!$C$4:$G$4,0)))</f>
        <v/>
      </c>
      <c r="T53" s="39" t="str">
        <f>IF(OR($C53="",$E53="",$E52="",ISNA(INDEX(成長値マスタ!$C$5:$G$39,MATCH($C53,成長値マスタ!$B$5:$B$39,0),MATCH(T$4,成長値マスタ!$C$4:$G$4,0)))),"",INDEX(成長値マスタ!$C$5:$G$39,MATCH($C53,成長値マスタ!$B$5:$B$39,0),MATCH(T$4,成長値マスタ!$C$4:$G$4,0)))</f>
        <v/>
      </c>
      <c r="U53" s="39" t="str">
        <f>IF(OR($C53="",$E53="",$E52="",ISNA(INDEX(成長値マスタ!$C$5:$G$39,MATCH($C53,成長値マスタ!$B$5:$B$39,0),MATCH(U$4,成長値マスタ!$C$4:$G$4,0)))),"",INDEX(成長値マスタ!$C$5:$G$39,MATCH($C53,成長値マスタ!$B$5:$B$39,0),MATCH(U$4,成長値マスタ!$C$4:$G$4,0)))</f>
        <v/>
      </c>
      <c r="V53" s="39" t="str">
        <f>IF(OR($C53="",$E53="",$E52="",ISNA(INDEX(成長値マスタ!$C$5:$G$39,MATCH($C53,成長値マスタ!$B$5:$B$39,0),MATCH(V$4,成長値マスタ!$C$4:$G$4,0)))),"",INDEX(成長値マスタ!$C$5:$G$39,MATCH($C53,成長値マスタ!$B$5:$B$39,0),MATCH(V$4,成長値マスタ!$C$4:$G$4,0)))</f>
        <v/>
      </c>
      <c r="W53" s="39" t="str">
        <f>IF(OR($C53="",$E53="",$E52="",ISNA(INDEX(成長値マスタ!$C$5:$G$39,MATCH($C53,成長値マスタ!$B$5:$B$39,0),MATCH(W$4,成長値マスタ!$C$4:$G$4,0)))),"",INDEX(成長値マスタ!$C$5:$G$39,MATCH($C53,成長値マスタ!$B$5:$B$39,0),MATCH(W$4,成長値マスタ!$C$4:$G$4,0)))</f>
        <v/>
      </c>
      <c r="X53" s="39"/>
      <c r="Y53" s="39" t="str">
        <f>IF(OR($C53="",$E53="",$E52="",ISNA(INDEX(補正値マスタ!$C$5:$J$39,MATCH($C53,補正値マスタ!$B$5:$B$39,0),MATCH(S$4,補正値マスタ!$C$4:$J$4,0)))),"",INDEX(補正値マスタ!$C$5:$J$39,MATCH($C53,補正値マスタ!$B$5:$B$39,0),MATCH(S$4,補正値マスタ!$C$4:$J$4,0)))</f>
        <v/>
      </c>
      <c r="Z53" s="39" t="str">
        <f>IF(OR($C53="",$E53="",$E52="",ISNA(INDEX(補正値マスタ!$C$5:$J$39,MATCH($C53,補正値マスタ!$B$5:$B$39,0),MATCH(T$4,補正値マスタ!$C$4:$J$4,0)))),"",INDEX(補正値マスタ!$C$5:$J$39,MATCH($C53,補正値マスタ!$B$5:$B$39,0),MATCH(T$4,補正値マスタ!$C$4:$J$4,0)))</f>
        <v/>
      </c>
      <c r="AA53" s="39" t="str">
        <f>IF(OR($C53="",$E53="",$E52="",ISNA(INDEX(補正値マスタ!$C$5:$J$39,MATCH($C53,補正値マスタ!$B$5:$B$39,0),MATCH(U$4,補正値マスタ!$C$4:$J$4,0)))),"",INDEX(補正値マスタ!$C$5:$J$39,MATCH($C53,補正値マスタ!$B$5:$B$39,0),MATCH(U$4,補正値マスタ!$C$4:$J$4,0)))</f>
        <v/>
      </c>
      <c r="AB53" s="39" t="str">
        <f>IF(OR($C53="",$E53="",$E52="",ISNA(INDEX(補正値マスタ!$C$5:$J$39,MATCH($C53,補正値マスタ!$B$5:$B$39,0),MATCH(V$4,補正値マスタ!$C$4:$J$4,0)))),"",INDEX(補正値マスタ!$C$5:$J$39,MATCH($C53,補正値マスタ!$B$5:$B$39,0),MATCH(V$4,補正値マスタ!$C$4:$J$4,0)))</f>
        <v/>
      </c>
      <c r="AC53" s="69" t="str">
        <f>IF(OR($C53="",$E53="",$E52="",ISNA(INDEX(補正値マスタ!$C$5:$J$39,MATCH($C53,補正値マスタ!$B$5:$B$39,0),MATCH(W$4,補正値マスタ!$C$4:$J$4,0)))),"",INDEX(補正値マスタ!$C$5:$J$39,MATCH($C53,補正値マスタ!$B$5:$B$39,0),MATCH(W$4,補正値マスタ!$C$4:$J$4,0)))</f>
        <v/>
      </c>
      <c r="AD53" s="70" t="str">
        <f t="shared" si="26"/>
        <v/>
      </c>
      <c r="AE53" s="71" t="str">
        <f t="shared" si="27"/>
        <v/>
      </c>
      <c r="AF53" s="71" t="str">
        <f t="shared" si="28"/>
        <v/>
      </c>
      <c r="AG53" s="71" t="str">
        <f t="shared" si="29"/>
        <v/>
      </c>
      <c r="AH53" s="73" t="str">
        <f t="shared" si="30"/>
        <v/>
      </c>
      <c r="AI53" s="2"/>
    </row>
    <row r="54" spans="1:35" ht="13.5" customHeight="1" x14ac:dyDescent="0.15">
      <c r="A54" s="2"/>
      <c r="B54" s="18"/>
      <c r="C54" s="19"/>
      <c r="D54" s="64"/>
      <c r="E54" s="62"/>
      <c r="F54" s="63"/>
      <c r="G54" s="39" t="str">
        <f t="shared" si="16"/>
        <v/>
      </c>
      <c r="H54" s="39" t="str">
        <f t="shared" si="17"/>
        <v/>
      </c>
      <c r="I54" s="39" t="str">
        <f t="shared" si="18"/>
        <v/>
      </c>
      <c r="J54" s="39" t="str">
        <f t="shared" si="19"/>
        <v/>
      </c>
      <c r="K54" s="39" t="str">
        <f t="shared" si="20"/>
        <v/>
      </c>
      <c r="L54" s="39"/>
      <c r="M54" s="39" t="str">
        <f t="shared" si="21"/>
        <v/>
      </c>
      <c r="N54" s="39" t="str">
        <f t="shared" si="22"/>
        <v/>
      </c>
      <c r="O54" s="39" t="str">
        <f t="shared" si="23"/>
        <v/>
      </c>
      <c r="P54" s="39" t="str">
        <f t="shared" si="24"/>
        <v/>
      </c>
      <c r="Q54" s="39" t="str">
        <f t="shared" si="25"/>
        <v/>
      </c>
      <c r="R54" s="39"/>
      <c r="S54" s="39" t="str">
        <f>IF(OR($C54="",$E54="",$E53="",ISNA(INDEX(成長値マスタ!$C$5:$G$39,MATCH($C54,成長値マスタ!$B$5:$B$39,0),MATCH(S$4,成長値マスタ!$C$4:$G$4,0)))),"",INDEX(成長値マスタ!$C$5:$G$39,MATCH($C54,成長値マスタ!$B$5:$B$39,0),MATCH(S$4,成長値マスタ!$C$4:$G$4,0)))</f>
        <v/>
      </c>
      <c r="T54" s="39" t="str">
        <f>IF(OR($C54="",$E54="",$E53="",ISNA(INDEX(成長値マスタ!$C$5:$G$39,MATCH($C54,成長値マスタ!$B$5:$B$39,0),MATCH(T$4,成長値マスタ!$C$4:$G$4,0)))),"",INDEX(成長値マスタ!$C$5:$G$39,MATCH($C54,成長値マスタ!$B$5:$B$39,0),MATCH(T$4,成長値マスタ!$C$4:$G$4,0)))</f>
        <v/>
      </c>
      <c r="U54" s="39" t="str">
        <f>IF(OR($C54="",$E54="",$E53="",ISNA(INDEX(成長値マスタ!$C$5:$G$39,MATCH($C54,成長値マスタ!$B$5:$B$39,0),MATCH(U$4,成長値マスタ!$C$4:$G$4,0)))),"",INDEX(成長値マスタ!$C$5:$G$39,MATCH($C54,成長値マスタ!$B$5:$B$39,0),MATCH(U$4,成長値マスタ!$C$4:$G$4,0)))</f>
        <v/>
      </c>
      <c r="V54" s="39" t="str">
        <f>IF(OR($C54="",$E54="",$E53="",ISNA(INDEX(成長値マスタ!$C$5:$G$39,MATCH($C54,成長値マスタ!$B$5:$B$39,0),MATCH(V$4,成長値マスタ!$C$4:$G$4,0)))),"",INDEX(成長値マスタ!$C$5:$G$39,MATCH($C54,成長値マスタ!$B$5:$B$39,0),MATCH(V$4,成長値マスタ!$C$4:$G$4,0)))</f>
        <v/>
      </c>
      <c r="W54" s="39" t="str">
        <f>IF(OR($C54="",$E54="",$E53="",ISNA(INDEX(成長値マスタ!$C$5:$G$39,MATCH($C54,成長値マスタ!$B$5:$B$39,0),MATCH(W$4,成長値マスタ!$C$4:$G$4,0)))),"",INDEX(成長値マスタ!$C$5:$G$39,MATCH($C54,成長値マスタ!$B$5:$B$39,0),MATCH(W$4,成長値マスタ!$C$4:$G$4,0)))</f>
        <v/>
      </c>
      <c r="X54" s="39"/>
      <c r="Y54" s="39" t="str">
        <f>IF(OR($C54="",$E54="",$E53="",ISNA(INDEX(補正値マスタ!$C$5:$J$39,MATCH($C54,補正値マスタ!$B$5:$B$39,0),MATCH(S$4,補正値マスタ!$C$4:$J$4,0)))),"",INDEX(補正値マスタ!$C$5:$J$39,MATCH($C54,補正値マスタ!$B$5:$B$39,0),MATCH(S$4,補正値マスタ!$C$4:$J$4,0)))</f>
        <v/>
      </c>
      <c r="Z54" s="39" t="str">
        <f>IF(OR($C54="",$E54="",$E53="",ISNA(INDEX(補正値マスタ!$C$5:$J$39,MATCH($C54,補正値マスタ!$B$5:$B$39,0),MATCH(T$4,補正値マスタ!$C$4:$J$4,0)))),"",INDEX(補正値マスタ!$C$5:$J$39,MATCH($C54,補正値マスタ!$B$5:$B$39,0),MATCH(T$4,補正値マスタ!$C$4:$J$4,0)))</f>
        <v/>
      </c>
      <c r="AA54" s="39" t="str">
        <f>IF(OR($C54="",$E54="",$E53="",ISNA(INDEX(補正値マスタ!$C$5:$J$39,MATCH($C54,補正値マスタ!$B$5:$B$39,0),MATCH(U$4,補正値マスタ!$C$4:$J$4,0)))),"",INDEX(補正値マスタ!$C$5:$J$39,MATCH($C54,補正値マスタ!$B$5:$B$39,0),MATCH(U$4,補正値マスタ!$C$4:$J$4,0)))</f>
        <v/>
      </c>
      <c r="AB54" s="39" t="str">
        <f>IF(OR($C54="",$E54="",$E53="",ISNA(INDEX(補正値マスタ!$C$5:$J$39,MATCH($C54,補正値マスタ!$B$5:$B$39,0),MATCH(V$4,補正値マスタ!$C$4:$J$4,0)))),"",INDEX(補正値マスタ!$C$5:$J$39,MATCH($C54,補正値マスタ!$B$5:$B$39,0),MATCH(V$4,補正値マスタ!$C$4:$J$4,0)))</f>
        <v/>
      </c>
      <c r="AC54" s="69" t="str">
        <f>IF(OR($C54="",$E54="",$E53="",ISNA(INDEX(補正値マスタ!$C$5:$J$39,MATCH($C54,補正値マスタ!$B$5:$B$39,0),MATCH(W$4,補正値マスタ!$C$4:$J$4,0)))),"",INDEX(補正値マスタ!$C$5:$J$39,MATCH($C54,補正値マスタ!$B$5:$B$39,0),MATCH(W$4,補正値マスタ!$C$4:$J$4,0)))</f>
        <v/>
      </c>
      <c r="AD54" s="70" t="str">
        <f t="shared" si="26"/>
        <v/>
      </c>
      <c r="AE54" s="71" t="str">
        <f t="shared" si="27"/>
        <v/>
      </c>
      <c r="AF54" s="71" t="str">
        <f t="shared" si="28"/>
        <v/>
      </c>
      <c r="AG54" s="71" t="str">
        <f t="shared" si="29"/>
        <v/>
      </c>
      <c r="AH54" s="73" t="str">
        <f t="shared" si="30"/>
        <v/>
      </c>
      <c r="AI54" s="2"/>
    </row>
    <row r="55" spans="1:35" ht="13.5" customHeight="1" x14ac:dyDescent="0.15">
      <c r="A55" s="2"/>
      <c r="B55" s="18"/>
      <c r="C55" s="19"/>
      <c r="D55" s="64"/>
      <c r="E55" s="62"/>
      <c r="F55" s="63"/>
      <c r="G55" s="39" t="str">
        <f t="shared" si="16"/>
        <v/>
      </c>
      <c r="H55" s="39" t="str">
        <f t="shared" si="17"/>
        <v/>
      </c>
      <c r="I55" s="39" t="str">
        <f t="shared" si="18"/>
        <v/>
      </c>
      <c r="J55" s="39" t="str">
        <f t="shared" si="19"/>
        <v/>
      </c>
      <c r="K55" s="39" t="str">
        <f t="shared" si="20"/>
        <v/>
      </c>
      <c r="L55" s="39"/>
      <c r="M55" s="39" t="str">
        <f t="shared" si="21"/>
        <v/>
      </c>
      <c r="N55" s="39" t="str">
        <f t="shared" si="22"/>
        <v/>
      </c>
      <c r="O55" s="39" t="str">
        <f t="shared" si="23"/>
        <v/>
      </c>
      <c r="P55" s="39" t="str">
        <f t="shared" si="24"/>
        <v/>
      </c>
      <c r="Q55" s="39" t="str">
        <f t="shared" si="25"/>
        <v/>
      </c>
      <c r="R55" s="39"/>
      <c r="S55" s="39" t="str">
        <f>IF(OR($C55="",$E55="",$E54="",ISNA(INDEX(成長値マスタ!$C$5:$G$39,MATCH($C55,成長値マスタ!$B$5:$B$39,0),MATCH(S$4,成長値マスタ!$C$4:$G$4,0)))),"",INDEX(成長値マスタ!$C$5:$G$39,MATCH($C55,成長値マスタ!$B$5:$B$39,0),MATCH(S$4,成長値マスタ!$C$4:$G$4,0)))</f>
        <v/>
      </c>
      <c r="T55" s="39" t="str">
        <f>IF(OR($C55="",$E55="",$E54="",ISNA(INDEX(成長値マスタ!$C$5:$G$39,MATCH($C55,成長値マスタ!$B$5:$B$39,0),MATCH(T$4,成長値マスタ!$C$4:$G$4,0)))),"",INDEX(成長値マスタ!$C$5:$G$39,MATCH($C55,成長値マスタ!$B$5:$B$39,0),MATCH(T$4,成長値マスタ!$C$4:$G$4,0)))</f>
        <v/>
      </c>
      <c r="U55" s="39" t="str">
        <f>IF(OR($C55="",$E55="",$E54="",ISNA(INDEX(成長値マスタ!$C$5:$G$39,MATCH($C55,成長値マスタ!$B$5:$B$39,0),MATCH(U$4,成長値マスタ!$C$4:$G$4,0)))),"",INDEX(成長値マスタ!$C$5:$G$39,MATCH($C55,成長値マスタ!$B$5:$B$39,0),MATCH(U$4,成長値マスタ!$C$4:$G$4,0)))</f>
        <v/>
      </c>
      <c r="V55" s="39" t="str">
        <f>IF(OR($C55="",$E55="",$E54="",ISNA(INDEX(成長値マスタ!$C$5:$G$39,MATCH($C55,成長値マスタ!$B$5:$B$39,0),MATCH(V$4,成長値マスタ!$C$4:$G$4,0)))),"",INDEX(成長値マスタ!$C$5:$G$39,MATCH($C55,成長値マスタ!$B$5:$B$39,0),MATCH(V$4,成長値マスタ!$C$4:$G$4,0)))</f>
        <v/>
      </c>
      <c r="W55" s="39" t="str">
        <f>IF(OR($C55="",$E55="",$E54="",ISNA(INDEX(成長値マスタ!$C$5:$G$39,MATCH($C55,成長値マスタ!$B$5:$B$39,0),MATCH(W$4,成長値マスタ!$C$4:$G$4,0)))),"",INDEX(成長値マスタ!$C$5:$G$39,MATCH($C55,成長値マスタ!$B$5:$B$39,0),MATCH(W$4,成長値マスタ!$C$4:$G$4,0)))</f>
        <v/>
      </c>
      <c r="X55" s="39"/>
      <c r="Y55" s="39" t="str">
        <f>IF(OR($C55="",$E55="",$E54="",ISNA(INDEX(補正値マスタ!$C$5:$J$39,MATCH($C55,補正値マスタ!$B$5:$B$39,0),MATCH(S$4,補正値マスタ!$C$4:$J$4,0)))),"",INDEX(補正値マスタ!$C$5:$J$39,MATCH($C55,補正値マスタ!$B$5:$B$39,0),MATCH(S$4,補正値マスタ!$C$4:$J$4,0)))</f>
        <v/>
      </c>
      <c r="Z55" s="39" t="str">
        <f>IF(OR($C55="",$E55="",$E54="",ISNA(INDEX(補正値マスタ!$C$5:$J$39,MATCH($C55,補正値マスタ!$B$5:$B$39,0),MATCH(T$4,補正値マスタ!$C$4:$J$4,0)))),"",INDEX(補正値マスタ!$C$5:$J$39,MATCH($C55,補正値マスタ!$B$5:$B$39,0),MATCH(T$4,補正値マスタ!$C$4:$J$4,0)))</f>
        <v/>
      </c>
      <c r="AA55" s="39" t="str">
        <f>IF(OR($C55="",$E55="",$E54="",ISNA(INDEX(補正値マスタ!$C$5:$J$39,MATCH($C55,補正値マスタ!$B$5:$B$39,0),MATCH(U$4,補正値マスタ!$C$4:$J$4,0)))),"",INDEX(補正値マスタ!$C$5:$J$39,MATCH($C55,補正値マスタ!$B$5:$B$39,0),MATCH(U$4,補正値マスタ!$C$4:$J$4,0)))</f>
        <v/>
      </c>
      <c r="AB55" s="39" t="str">
        <f>IF(OR($C55="",$E55="",$E54="",ISNA(INDEX(補正値マスタ!$C$5:$J$39,MATCH($C55,補正値マスタ!$B$5:$B$39,0),MATCH(V$4,補正値マスタ!$C$4:$J$4,0)))),"",INDEX(補正値マスタ!$C$5:$J$39,MATCH($C55,補正値マスタ!$B$5:$B$39,0),MATCH(V$4,補正値マスタ!$C$4:$J$4,0)))</f>
        <v/>
      </c>
      <c r="AC55" s="69" t="str">
        <f>IF(OR($C55="",$E55="",$E54="",ISNA(INDEX(補正値マスタ!$C$5:$J$39,MATCH($C55,補正値マスタ!$B$5:$B$39,0),MATCH(W$4,補正値マスタ!$C$4:$J$4,0)))),"",INDEX(補正値マスタ!$C$5:$J$39,MATCH($C55,補正値マスタ!$B$5:$B$39,0),MATCH(W$4,補正値マスタ!$C$4:$J$4,0)))</f>
        <v/>
      </c>
      <c r="AD55" s="70" t="str">
        <f t="shared" si="26"/>
        <v/>
      </c>
      <c r="AE55" s="71" t="str">
        <f t="shared" si="27"/>
        <v/>
      </c>
      <c r="AF55" s="71" t="str">
        <f t="shared" si="28"/>
        <v/>
      </c>
      <c r="AG55" s="71" t="str">
        <f t="shared" si="29"/>
        <v/>
      </c>
      <c r="AH55" s="73" t="str">
        <f t="shared" si="30"/>
        <v/>
      </c>
      <c r="AI55" s="2"/>
    </row>
    <row r="56" spans="1:35" ht="13.5" customHeight="1" x14ac:dyDescent="0.15">
      <c r="A56" s="2"/>
      <c r="B56" s="18"/>
      <c r="C56" s="19"/>
      <c r="D56" s="64"/>
      <c r="E56" s="62"/>
      <c r="F56" s="63"/>
      <c r="G56" s="39" t="str">
        <f t="shared" si="16"/>
        <v/>
      </c>
      <c r="H56" s="39" t="str">
        <f t="shared" si="17"/>
        <v/>
      </c>
      <c r="I56" s="39" t="str">
        <f t="shared" si="18"/>
        <v/>
      </c>
      <c r="J56" s="39" t="str">
        <f t="shared" si="19"/>
        <v/>
      </c>
      <c r="K56" s="39" t="str">
        <f t="shared" si="20"/>
        <v/>
      </c>
      <c r="L56" s="39"/>
      <c r="M56" s="39" t="str">
        <f t="shared" si="21"/>
        <v/>
      </c>
      <c r="N56" s="39" t="str">
        <f t="shared" si="22"/>
        <v/>
      </c>
      <c r="O56" s="39" t="str">
        <f t="shared" si="23"/>
        <v/>
      </c>
      <c r="P56" s="39" t="str">
        <f t="shared" si="24"/>
        <v/>
      </c>
      <c r="Q56" s="39" t="str">
        <f t="shared" si="25"/>
        <v/>
      </c>
      <c r="R56" s="39"/>
      <c r="S56" s="39" t="str">
        <f>IF(OR($C56="",$E56="",$E55="",ISNA(INDEX(成長値マスタ!$C$5:$G$39,MATCH($C56,成長値マスタ!$B$5:$B$39,0),MATCH(S$4,成長値マスタ!$C$4:$G$4,0)))),"",INDEX(成長値マスタ!$C$5:$G$39,MATCH($C56,成長値マスタ!$B$5:$B$39,0),MATCH(S$4,成長値マスタ!$C$4:$G$4,0)))</f>
        <v/>
      </c>
      <c r="T56" s="39" t="str">
        <f>IF(OR($C56="",$E56="",$E55="",ISNA(INDEX(成長値マスタ!$C$5:$G$39,MATCH($C56,成長値マスタ!$B$5:$B$39,0),MATCH(T$4,成長値マスタ!$C$4:$G$4,0)))),"",INDEX(成長値マスタ!$C$5:$G$39,MATCH($C56,成長値マスタ!$B$5:$B$39,0),MATCH(T$4,成長値マスタ!$C$4:$G$4,0)))</f>
        <v/>
      </c>
      <c r="U56" s="39" t="str">
        <f>IF(OR($C56="",$E56="",$E55="",ISNA(INDEX(成長値マスタ!$C$5:$G$39,MATCH($C56,成長値マスタ!$B$5:$B$39,0),MATCH(U$4,成長値マスタ!$C$4:$G$4,0)))),"",INDEX(成長値マスタ!$C$5:$G$39,MATCH($C56,成長値マスタ!$B$5:$B$39,0),MATCH(U$4,成長値マスタ!$C$4:$G$4,0)))</f>
        <v/>
      </c>
      <c r="V56" s="39" t="str">
        <f>IF(OR($C56="",$E56="",$E55="",ISNA(INDEX(成長値マスタ!$C$5:$G$39,MATCH($C56,成長値マスタ!$B$5:$B$39,0),MATCH(V$4,成長値マスタ!$C$4:$G$4,0)))),"",INDEX(成長値マスタ!$C$5:$G$39,MATCH($C56,成長値マスタ!$B$5:$B$39,0),MATCH(V$4,成長値マスタ!$C$4:$G$4,0)))</f>
        <v/>
      </c>
      <c r="W56" s="39" t="str">
        <f>IF(OR($C56="",$E56="",$E55="",ISNA(INDEX(成長値マスタ!$C$5:$G$39,MATCH($C56,成長値マスタ!$B$5:$B$39,0),MATCH(W$4,成長値マスタ!$C$4:$G$4,0)))),"",INDEX(成長値マスタ!$C$5:$G$39,MATCH($C56,成長値マスタ!$B$5:$B$39,0),MATCH(W$4,成長値マスタ!$C$4:$G$4,0)))</f>
        <v/>
      </c>
      <c r="X56" s="39"/>
      <c r="Y56" s="39" t="str">
        <f>IF(OR($C56="",$E56="",$E55="",ISNA(INDEX(補正値マスタ!$C$5:$J$39,MATCH($C56,補正値マスタ!$B$5:$B$39,0),MATCH(S$4,補正値マスタ!$C$4:$J$4,0)))),"",INDEX(補正値マスタ!$C$5:$J$39,MATCH($C56,補正値マスタ!$B$5:$B$39,0),MATCH(S$4,補正値マスタ!$C$4:$J$4,0)))</f>
        <v/>
      </c>
      <c r="Z56" s="39" t="str">
        <f>IF(OR($C56="",$E56="",$E55="",ISNA(INDEX(補正値マスタ!$C$5:$J$39,MATCH($C56,補正値マスタ!$B$5:$B$39,0),MATCH(T$4,補正値マスタ!$C$4:$J$4,0)))),"",INDEX(補正値マスタ!$C$5:$J$39,MATCH($C56,補正値マスタ!$B$5:$B$39,0),MATCH(T$4,補正値マスタ!$C$4:$J$4,0)))</f>
        <v/>
      </c>
      <c r="AA56" s="39" t="str">
        <f>IF(OR($C56="",$E56="",$E55="",ISNA(INDEX(補正値マスタ!$C$5:$J$39,MATCH($C56,補正値マスタ!$B$5:$B$39,0),MATCH(U$4,補正値マスタ!$C$4:$J$4,0)))),"",INDEX(補正値マスタ!$C$5:$J$39,MATCH($C56,補正値マスタ!$B$5:$B$39,0),MATCH(U$4,補正値マスタ!$C$4:$J$4,0)))</f>
        <v/>
      </c>
      <c r="AB56" s="39" t="str">
        <f>IF(OR($C56="",$E56="",$E55="",ISNA(INDEX(補正値マスタ!$C$5:$J$39,MATCH($C56,補正値マスタ!$B$5:$B$39,0),MATCH(V$4,補正値マスタ!$C$4:$J$4,0)))),"",INDEX(補正値マスタ!$C$5:$J$39,MATCH($C56,補正値マスタ!$B$5:$B$39,0),MATCH(V$4,補正値マスタ!$C$4:$J$4,0)))</f>
        <v/>
      </c>
      <c r="AC56" s="69" t="str">
        <f>IF(OR($C56="",$E56="",$E55="",ISNA(INDEX(補正値マスタ!$C$5:$J$39,MATCH($C56,補正値マスタ!$B$5:$B$39,0),MATCH(W$4,補正値マスタ!$C$4:$J$4,0)))),"",INDEX(補正値マスタ!$C$5:$J$39,MATCH($C56,補正値マスタ!$B$5:$B$39,0),MATCH(W$4,補正値マスタ!$C$4:$J$4,0)))</f>
        <v/>
      </c>
      <c r="AD56" s="70" t="str">
        <f t="shared" si="26"/>
        <v/>
      </c>
      <c r="AE56" s="71" t="str">
        <f t="shared" si="27"/>
        <v/>
      </c>
      <c r="AF56" s="71" t="str">
        <f t="shared" si="28"/>
        <v/>
      </c>
      <c r="AG56" s="71" t="str">
        <f t="shared" si="29"/>
        <v/>
      </c>
      <c r="AH56" s="73" t="str">
        <f t="shared" si="30"/>
        <v/>
      </c>
      <c r="AI56" s="2"/>
    </row>
    <row r="57" spans="1:35" ht="13.5" customHeight="1" x14ac:dyDescent="0.15">
      <c r="A57" s="2"/>
      <c r="B57" s="18"/>
      <c r="C57" s="19"/>
      <c r="D57" s="64"/>
      <c r="E57" s="62"/>
      <c r="F57" s="63"/>
      <c r="G57" s="39" t="str">
        <f t="shared" si="16"/>
        <v/>
      </c>
      <c r="H57" s="39" t="str">
        <f t="shared" si="17"/>
        <v/>
      </c>
      <c r="I57" s="39" t="str">
        <f t="shared" si="18"/>
        <v/>
      </c>
      <c r="J57" s="39" t="str">
        <f t="shared" si="19"/>
        <v/>
      </c>
      <c r="K57" s="39" t="str">
        <f t="shared" si="20"/>
        <v/>
      </c>
      <c r="L57" s="39"/>
      <c r="M57" s="39" t="str">
        <f t="shared" si="21"/>
        <v/>
      </c>
      <c r="N57" s="39" t="str">
        <f t="shared" si="22"/>
        <v/>
      </c>
      <c r="O57" s="39" t="str">
        <f t="shared" si="23"/>
        <v/>
      </c>
      <c r="P57" s="39" t="str">
        <f t="shared" si="24"/>
        <v/>
      </c>
      <c r="Q57" s="39" t="str">
        <f t="shared" si="25"/>
        <v/>
      </c>
      <c r="R57" s="39"/>
      <c r="S57" s="39" t="str">
        <f>IF(OR($C57="",$E57="",$E56="",ISNA(INDEX(成長値マスタ!$C$5:$G$39,MATCH($C57,成長値マスタ!$B$5:$B$39,0),MATCH(S$4,成長値マスタ!$C$4:$G$4,0)))),"",INDEX(成長値マスタ!$C$5:$G$39,MATCH($C57,成長値マスタ!$B$5:$B$39,0),MATCH(S$4,成長値マスタ!$C$4:$G$4,0)))</f>
        <v/>
      </c>
      <c r="T57" s="39" t="str">
        <f>IF(OR($C57="",$E57="",$E56="",ISNA(INDEX(成長値マスタ!$C$5:$G$39,MATCH($C57,成長値マスタ!$B$5:$B$39,0),MATCH(T$4,成長値マスタ!$C$4:$G$4,0)))),"",INDEX(成長値マスタ!$C$5:$G$39,MATCH($C57,成長値マスタ!$B$5:$B$39,0),MATCH(T$4,成長値マスタ!$C$4:$G$4,0)))</f>
        <v/>
      </c>
      <c r="U57" s="39" t="str">
        <f>IF(OR($C57="",$E57="",$E56="",ISNA(INDEX(成長値マスタ!$C$5:$G$39,MATCH($C57,成長値マスタ!$B$5:$B$39,0),MATCH(U$4,成長値マスタ!$C$4:$G$4,0)))),"",INDEX(成長値マスタ!$C$5:$G$39,MATCH($C57,成長値マスタ!$B$5:$B$39,0),MATCH(U$4,成長値マスタ!$C$4:$G$4,0)))</f>
        <v/>
      </c>
      <c r="V57" s="39" t="str">
        <f>IF(OR($C57="",$E57="",$E56="",ISNA(INDEX(成長値マスタ!$C$5:$G$39,MATCH($C57,成長値マスタ!$B$5:$B$39,0),MATCH(V$4,成長値マスタ!$C$4:$G$4,0)))),"",INDEX(成長値マスタ!$C$5:$G$39,MATCH($C57,成長値マスタ!$B$5:$B$39,0),MATCH(V$4,成長値マスタ!$C$4:$G$4,0)))</f>
        <v/>
      </c>
      <c r="W57" s="39" t="str">
        <f>IF(OR($C57="",$E57="",$E56="",ISNA(INDEX(成長値マスタ!$C$5:$G$39,MATCH($C57,成長値マスタ!$B$5:$B$39,0),MATCH(W$4,成長値マスタ!$C$4:$G$4,0)))),"",INDEX(成長値マスタ!$C$5:$G$39,MATCH($C57,成長値マスタ!$B$5:$B$39,0),MATCH(W$4,成長値マスタ!$C$4:$G$4,0)))</f>
        <v/>
      </c>
      <c r="X57" s="39"/>
      <c r="Y57" s="39" t="str">
        <f>IF(OR($C57="",$E57="",$E56="",ISNA(INDEX(補正値マスタ!$C$5:$J$39,MATCH($C57,補正値マスタ!$B$5:$B$39,0),MATCH(S$4,補正値マスタ!$C$4:$J$4,0)))),"",INDEX(補正値マスタ!$C$5:$J$39,MATCH($C57,補正値マスタ!$B$5:$B$39,0),MATCH(S$4,補正値マスタ!$C$4:$J$4,0)))</f>
        <v/>
      </c>
      <c r="Z57" s="39" t="str">
        <f>IF(OR($C57="",$E57="",$E56="",ISNA(INDEX(補正値マスタ!$C$5:$J$39,MATCH($C57,補正値マスタ!$B$5:$B$39,0),MATCH(T$4,補正値マスタ!$C$4:$J$4,0)))),"",INDEX(補正値マスタ!$C$5:$J$39,MATCH($C57,補正値マスタ!$B$5:$B$39,0),MATCH(T$4,補正値マスタ!$C$4:$J$4,0)))</f>
        <v/>
      </c>
      <c r="AA57" s="39" t="str">
        <f>IF(OR($C57="",$E57="",$E56="",ISNA(INDEX(補正値マスタ!$C$5:$J$39,MATCH($C57,補正値マスタ!$B$5:$B$39,0),MATCH(U$4,補正値マスタ!$C$4:$J$4,0)))),"",INDEX(補正値マスタ!$C$5:$J$39,MATCH($C57,補正値マスタ!$B$5:$B$39,0),MATCH(U$4,補正値マスタ!$C$4:$J$4,0)))</f>
        <v/>
      </c>
      <c r="AB57" s="39" t="str">
        <f>IF(OR($C57="",$E57="",$E56="",ISNA(INDEX(補正値マスタ!$C$5:$J$39,MATCH($C57,補正値マスタ!$B$5:$B$39,0),MATCH(V$4,補正値マスタ!$C$4:$J$4,0)))),"",INDEX(補正値マスタ!$C$5:$J$39,MATCH($C57,補正値マスタ!$B$5:$B$39,0),MATCH(V$4,補正値マスタ!$C$4:$J$4,0)))</f>
        <v/>
      </c>
      <c r="AC57" s="69" t="str">
        <f>IF(OR($C57="",$E57="",$E56="",ISNA(INDEX(補正値マスタ!$C$5:$J$39,MATCH($C57,補正値マスタ!$B$5:$B$39,0),MATCH(W$4,補正値マスタ!$C$4:$J$4,0)))),"",INDEX(補正値マスタ!$C$5:$J$39,MATCH($C57,補正値マスタ!$B$5:$B$39,0),MATCH(W$4,補正値マスタ!$C$4:$J$4,0)))</f>
        <v/>
      </c>
      <c r="AD57" s="70" t="str">
        <f t="shared" si="26"/>
        <v/>
      </c>
      <c r="AE57" s="71" t="str">
        <f t="shared" si="27"/>
        <v/>
      </c>
      <c r="AF57" s="71" t="str">
        <f t="shared" si="28"/>
        <v/>
      </c>
      <c r="AG57" s="71" t="str">
        <f t="shared" si="29"/>
        <v/>
      </c>
      <c r="AH57" s="73" t="str">
        <f t="shared" si="30"/>
        <v/>
      </c>
      <c r="AI57" s="2"/>
    </row>
    <row r="58" spans="1:35" ht="13.5" customHeight="1" x14ac:dyDescent="0.15">
      <c r="A58" s="2"/>
      <c r="B58" s="18"/>
      <c r="C58" s="19"/>
      <c r="D58" s="64"/>
      <c r="E58" s="62"/>
      <c r="F58" s="63"/>
      <c r="G58" s="39" t="str">
        <f t="shared" si="16"/>
        <v/>
      </c>
      <c r="H58" s="39" t="str">
        <f t="shared" si="17"/>
        <v/>
      </c>
      <c r="I58" s="39" t="str">
        <f t="shared" si="18"/>
        <v/>
      </c>
      <c r="J58" s="39" t="str">
        <f t="shared" si="19"/>
        <v/>
      </c>
      <c r="K58" s="39" t="str">
        <f t="shared" si="20"/>
        <v/>
      </c>
      <c r="L58" s="39"/>
      <c r="M58" s="39" t="str">
        <f t="shared" si="21"/>
        <v/>
      </c>
      <c r="N58" s="39" t="str">
        <f t="shared" si="22"/>
        <v/>
      </c>
      <c r="O58" s="39" t="str">
        <f t="shared" si="23"/>
        <v/>
      </c>
      <c r="P58" s="39" t="str">
        <f t="shared" si="24"/>
        <v/>
      </c>
      <c r="Q58" s="39" t="str">
        <f t="shared" si="25"/>
        <v/>
      </c>
      <c r="R58" s="39"/>
      <c r="S58" s="39" t="str">
        <f>IF(OR($C58="",$E58="",$E57="",ISNA(INDEX(成長値マスタ!$C$5:$G$39,MATCH($C58,成長値マスタ!$B$5:$B$39,0),MATCH(S$4,成長値マスタ!$C$4:$G$4,0)))),"",INDEX(成長値マスタ!$C$5:$G$39,MATCH($C58,成長値マスタ!$B$5:$B$39,0),MATCH(S$4,成長値マスタ!$C$4:$G$4,0)))</f>
        <v/>
      </c>
      <c r="T58" s="39" t="str">
        <f>IF(OR($C58="",$E58="",$E57="",ISNA(INDEX(成長値マスタ!$C$5:$G$39,MATCH($C58,成長値マスタ!$B$5:$B$39,0),MATCH(T$4,成長値マスタ!$C$4:$G$4,0)))),"",INDEX(成長値マスタ!$C$5:$G$39,MATCH($C58,成長値マスタ!$B$5:$B$39,0),MATCH(T$4,成長値マスタ!$C$4:$G$4,0)))</f>
        <v/>
      </c>
      <c r="U58" s="39" t="str">
        <f>IF(OR($C58="",$E58="",$E57="",ISNA(INDEX(成長値マスタ!$C$5:$G$39,MATCH($C58,成長値マスタ!$B$5:$B$39,0),MATCH(U$4,成長値マスタ!$C$4:$G$4,0)))),"",INDEX(成長値マスタ!$C$5:$G$39,MATCH($C58,成長値マスタ!$B$5:$B$39,0),MATCH(U$4,成長値マスタ!$C$4:$G$4,0)))</f>
        <v/>
      </c>
      <c r="V58" s="39" t="str">
        <f>IF(OR($C58="",$E58="",$E57="",ISNA(INDEX(成長値マスタ!$C$5:$G$39,MATCH($C58,成長値マスタ!$B$5:$B$39,0),MATCH(V$4,成長値マスタ!$C$4:$G$4,0)))),"",INDEX(成長値マスタ!$C$5:$G$39,MATCH($C58,成長値マスタ!$B$5:$B$39,0),MATCH(V$4,成長値マスタ!$C$4:$G$4,0)))</f>
        <v/>
      </c>
      <c r="W58" s="39" t="str">
        <f>IF(OR($C58="",$E58="",$E57="",ISNA(INDEX(成長値マスタ!$C$5:$G$39,MATCH($C58,成長値マスタ!$B$5:$B$39,0),MATCH(W$4,成長値マスタ!$C$4:$G$4,0)))),"",INDEX(成長値マスタ!$C$5:$G$39,MATCH($C58,成長値マスタ!$B$5:$B$39,0),MATCH(W$4,成長値マスタ!$C$4:$G$4,0)))</f>
        <v/>
      </c>
      <c r="X58" s="39"/>
      <c r="Y58" s="39" t="str">
        <f>IF(OR($C58="",$E58="",$E57="",ISNA(INDEX(補正値マスタ!$C$5:$J$39,MATCH($C58,補正値マスタ!$B$5:$B$39,0),MATCH(S$4,補正値マスタ!$C$4:$J$4,0)))),"",INDEX(補正値マスタ!$C$5:$J$39,MATCH($C58,補正値マスタ!$B$5:$B$39,0),MATCH(S$4,補正値マスタ!$C$4:$J$4,0)))</f>
        <v/>
      </c>
      <c r="Z58" s="39" t="str">
        <f>IF(OR($C58="",$E58="",$E57="",ISNA(INDEX(補正値マスタ!$C$5:$J$39,MATCH($C58,補正値マスタ!$B$5:$B$39,0),MATCH(T$4,補正値マスタ!$C$4:$J$4,0)))),"",INDEX(補正値マスタ!$C$5:$J$39,MATCH($C58,補正値マスタ!$B$5:$B$39,0),MATCH(T$4,補正値マスタ!$C$4:$J$4,0)))</f>
        <v/>
      </c>
      <c r="AA58" s="39" t="str">
        <f>IF(OR($C58="",$E58="",$E57="",ISNA(INDEX(補正値マスタ!$C$5:$J$39,MATCH($C58,補正値マスタ!$B$5:$B$39,0),MATCH(U$4,補正値マスタ!$C$4:$J$4,0)))),"",INDEX(補正値マスタ!$C$5:$J$39,MATCH($C58,補正値マスタ!$B$5:$B$39,0),MATCH(U$4,補正値マスタ!$C$4:$J$4,0)))</f>
        <v/>
      </c>
      <c r="AB58" s="39" t="str">
        <f>IF(OR($C58="",$E58="",$E57="",ISNA(INDEX(補正値マスタ!$C$5:$J$39,MATCH($C58,補正値マスタ!$B$5:$B$39,0),MATCH(V$4,補正値マスタ!$C$4:$J$4,0)))),"",INDEX(補正値マスタ!$C$5:$J$39,MATCH($C58,補正値マスタ!$B$5:$B$39,0),MATCH(V$4,補正値マスタ!$C$4:$J$4,0)))</f>
        <v/>
      </c>
      <c r="AC58" s="69" t="str">
        <f>IF(OR($C58="",$E58="",$E57="",ISNA(INDEX(補正値マスタ!$C$5:$J$39,MATCH($C58,補正値マスタ!$B$5:$B$39,0),MATCH(W$4,補正値マスタ!$C$4:$J$4,0)))),"",INDEX(補正値マスタ!$C$5:$J$39,MATCH($C58,補正値マスタ!$B$5:$B$39,0),MATCH(W$4,補正値マスタ!$C$4:$J$4,0)))</f>
        <v/>
      </c>
      <c r="AD58" s="70" t="str">
        <f t="shared" si="26"/>
        <v/>
      </c>
      <c r="AE58" s="71" t="str">
        <f t="shared" si="27"/>
        <v/>
      </c>
      <c r="AF58" s="71" t="str">
        <f t="shared" si="28"/>
        <v/>
      </c>
      <c r="AG58" s="71" t="str">
        <f t="shared" si="29"/>
        <v/>
      </c>
      <c r="AH58" s="73" t="str">
        <f t="shared" si="30"/>
        <v/>
      </c>
      <c r="AI58" s="2"/>
    </row>
    <row r="59" spans="1:35" ht="13.5" customHeight="1" x14ac:dyDescent="0.15">
      <c r="A59" s="2"/>
      <c r="B59" s="18"/>
      <c r="C59" s="19"/>
      <c r="D59" s="64"/>
      <c r="E59" s="62"/>
      <c r="F59" s="63"/>
      <c r="G59" s="39" t="str">
        <f t="shared" si="16"/>
        <v/>
      </c>
      <c r="H59" s="39" t="str">
        <f t="shared" si="17"/>
        <v/>
      </c>
      <c r="I59" s="39" t="str">
        <f t="shared" si="18"/>
        <v/>
      </c>
      <c r="J59" s="39" t="str">
        <f t="shared" si="19"/>
        <v/>
      </c>
      <c r="K59" s="39" t="str">
        <f t="shared" si="20"/>
        <v/>
      </c>
      <c r="L59" s="39"/>
      <c r="M59" s="39" t="str">
        <f t="shared" si="21"/>
        <v/>
      </c>
      <c r="N59" s="39" t="str">
        <f t="shared" si="22"/>
        <v/>
      </c>
      <c r="O59" s="39" t="str">
        <f t="shared" si="23"/>
        <v/>
      </c>
      <c r="P59" s="39" t="str">
        <f t="shared" si="24"/>
        <v/>
      </c>
      <c r="Q59" s="39" t="str">
        <f t="shared" si="25"/>
        <v/>
      </c>
      <c r="R59" s="39"/>
      <c r="S59" s="39" t="str">
        <f>IF(OR($C59="",$E59="",$E58="",ISNA(INDEX(成長値マスタ!$C$5:$G$39,MATCH($C59,成長値マスタ!$B$5:$B$39,0),MATCH(S$4,成長値マスタ!$C$4:$G$4,0)))),"",INDEX(成長値マスタ!$C$5:$G$39,MATCH($C59,成長値マスタ!$B$5:$B$39,0),MATCH(S$4,成長値マスタ!$C$4:$G$4,0)))</f>
        <v/>
      </c>
      <c r="T59" s="39" t="str">
        <f>IF(OR($C59="",$E59="",$E58="",ISNA(INDEX(成長値マスタ!$C$5:$G$39,MATCH($C59,成長値マスタ!$B$5:$B$39,0),MATCH(T$4,成長値マスタ!$C$4:$G$4,0)))),"",INDEX(成長値マスタ!$C$5:$G$39,MATCH($C59,成長値マスタ!$B$5:$B$39,0),MATCH(T$4,成長値マスタ!$C$4:$G$4,0)))</f>
        <v/>
      </c>
      <c r="U59" s="39" t="str">
        <f>IF(OR($C59="",$E59="",$E58="",ISNA(INDEX(成長値マスタ!$C$5:$G$39,MATCH($C59,成長値マスタ!$B$5:$B$39,0),MATCH(U$4,成長値マスタ!$C$4:$G$4,0)))),"",INDEX(成長値マスタ!$C$5:$G$39,MATCH($C59,成長値マスタ!$B$5:$B$39,0),MATCH(U$4,成長値マスタ!$C$4:$G$4,0)))</f>
        <v/>
      </c>
      <c r="V59" s="39" t="str">
        <f>IF(OR($C59="",$E59="",$E58="",ISNA(INDEX(成長値マスタ!$C$5:$G$39,MATCH($C59,成長値マスタ!$B$5:$B$39,0),MATCH(V$4,成長値マスタ!$C$4:$G$4,0)))),"",INDEX(成長値マスタ!$C$5:$G$39,MATCH($C59,成長値マスタ!$B$5:$B$39,0),MATCH(V$4,成長値マスタ!$C$4:$G$4,0)))</f>
        <v/>
      </c>
      <c r="W59" s="39" t="str">
        <f>IF(OR($C59="",$E59="",$E58="",ISNA(INDEX(成長値マスタ!$C$5:$G$39,MATCH($C59,成長値マスタ!$B$5:$B$39,0),MATCH(W$4,成長値マスタ!$C$4:$G$4,0)))),"",INDEX(成長値マスタ!$C$5:$G$39,MATCH($C59,成長値マスタ!$B$5:$B$39,0),MATCH(W$4,成長値マスタ!$C$4:$G$4,0)))</f>
        <v/>
      </c>
      <c r="X59" s="39"/>
      <c r="Y59" s="39" t="str">
        <f>IF(OR($C59="",$E59="",$E58="",ISNA(INDEX(補正値マスタ!$C$5:$J$39,MATCH($C59,補正値マスタ!$B$5:$B$39,0),MATCH(S$4,補正値マスタ!$C$4:$J$4,0)))),"",INDEX(補正値マスタ!$C$5:$J$39,MATCH($C59,補正値マスタ!$B$5:$B$39,0),MATCH(S$4,補正値マスタ!$C$4:$J$4,0)))</f>
        <v/>
      </c>
      <c r="Z59" s="39" t="str">
        <f>IF(OR($C59="",$E59="",$E58="",ISNA(INDEX(補正値マスタ!$C$5:$J$39,MATCH($C59,補正値マスタ!$B$5:$B$39,0),MATCH(T$4,補正値マスタ!$C$4:$J$4,0)))),"",INDEX(補正値マスタ!$C$5:$J$39,MATCH($C59,補正値マスタ!$B$5:$B$39,0),MATCH(T$4,補正値マスタ!$C$4:$J$4,0)))</f>
        <v/>
      </c>
      <c r="AA59" s="39" t="str">
        <f>IF(OR($C59="",$E59="",$E58="",ISNA(INDEX(補正値マスタ!$C$5:$J$39,MATCH($C59,補正値マスタ!$B$5:$B$39,0),MATCH(U$4,補正値マスタ!$C$4:$J$4,0)))),"",INDEX(補正値マスタ!$C$5:$J$39,MATCH($C59,補正値マスタ!$B$5:$B$39,0),MATCH(U$4,補正値マスタ!$C$4:$J$4,0)))</f>
        <v/>
      </c>
      <c r="AB59" s="39" t="str">
        <f>IF(OR($C59="",$E59="",$E58="",ISNA(INDEX(補正値マスタ!$C$5:$J$39,MATCH($C59,補正値マスタ!$B$5:$B$39,0),MATCH(V$4,補正値マスタ!$C$4:$J$4,0)))),"",INDEX(補正値マスタ!$C$5:$J$39,MATCH($C59,補正値マスタ!$B$5:$B$39,0),MATCH(V$4,補正値マスタ!$C$4:$J$4,0)))</f>
        <v/>
      </c>
      <c r="AC59" s="69" t="str">
        <f>IF(OR($C59="",$E59="",$E58="",ISNA(INDEX(補正値マスタ!$C$5:$J$39,MATCH($C59,補正値マスタ!$B$5:$B$39,0),MATCH(W$4,補正値マスタ!$C$4:$J$4,0)))),"",INDEX(補正値マスタ!$C$5:$J$39,MATCH($C59,補正値マスタ!$B$5:$B$39,0),MATCH(W$4,補正値マスタ!$C$4:$J$4,0)))</f>
        <v/>
      </c>
      <c r="AD59" s="70" t="str">
        <f t="shared" si="26"/>
        <v/>
      </c>
      <c r="AE59" s="71" t="str">
        <f t="shared" si="27"/>
        <v/>
      </c>
      <c r="AF59" s="71" t="str">
        <f t="shared" si="28"/>
        <v/>
      </c>
      <c r="AG59" s="71" t="str">
        <f t="shared" si="29"/>
        <v/>
      </c>
      <c r="AH59" s="73" t="str">
        <f t="shared" si="30"/>
        <v/>
      </c>
      <c r="AI59" s="2"/>
    </row>
    <row r="60" spans="1:35" ht="13.5" customHeight="1" x14ac:dyDescent="0.15">
      <c r="A60" s="2"/>
      <c r="B60" s="18"/>
      <c r="C60" s="19"/>
      <c r="D60" s="64"/>
      <c r="E60" s="62"/>
      <c r="F60" s="63"/>
      <c r="G60" s="39" t="str">
        <f t="shared" si="16"/>
        <v/>
      </c>
      <c r="H60" s="39" t="str">
        <f t="shared" si="17"/>
        <v/>
      </c>
      <c r="I60" s="39" t="str">
        <f t="shared" si="18"/>
        <v/>
      </c>
      <c r="J60" s="39" t="str">
        <f t="shared" si="19"/>
        <v/>
      </c>
      <c r="K60" s="39" t="str">
        <f t="shared" si="20"/>
        <v/>
      </c>
      <c r="L60" s="39"/>
      <c r="M60" s="39" t="str">
        <f t="shared" si="21"/>
        <v/>
      </c>
      <c r="N60" s="39" t="str">
        <f t="shared" si="22"/>
        <v/>
      </c>
      <c r="O60" s="39" t="str">
        <f t="shared" si="23"/>
        <v/>
      </c>
      <c r="P60" s="39" t="str">
        <f t="shared" si="24"/>
        <v/>
      </c>
      <c r="Q60" s="39" t="str">
        <f t="shared" si="25"/>
        <v/>
      </c>
      <c r="R60" s="39"/>
      <c r="S60" s="39" t="str">
        <f>IF(OR($C60="",$E60="",$E59="",ISNA(INDEX(成長値マスタ!$C$5:$G$39,MATCH($C60,成長値マスタ!$B$5:$B$39,0),MATCH(S$4,成長値マスタ!$C$4:$G$4,0)))),"",INDEX(成長値マスタ!$C$5:$G$39,MATCH($C60,成長値マスタ!$B$5:$B$39,0),MATCH(S$4,成長値マスタ!$C$4:$G$4,0)))</f>
        <v/>
      </c>
      <c r="T60" s="39" t="str">
        <f>IF(OR($C60="",$E60="",$E59="",ISNA(INDEX(成長値マスタ!$C$5:$G$39,MATCH($C60,成長値マスタ!$B$5:$B$39,0),MATCH(T$4,成長値マスタ!$C$4:$G$4,0)))),"",INDEX(成長値マスタ!$C$5:$G$39,MATCH($C60,成長値マスタ!$B$5:$B$39,0),MATCH(T$4,成長値マスタ!$C$4:$G$4,0)))</f>
        <v/>
      </c>
      <c r="U60" s="39" t="str">
        <f>IF(OR($C60="",$E60="",$E59="",ISNA(INDEX(成長値マスタ!$C$5:$G$39,MATCH($C60,成長値マスタ!$B$5:$B$39,0),MATCH(U$4,成長値マスタ!$C$4:$G$4,0)))),"",INDEX(成長値マスタ!$C$5:$G$39,MATCH($C60,成長値マスタ!$B$5:$B$39,0),MATCH(U$4,成長値マスタ!$C$4:$G$4,0)))</f>
        <v/>
      </c>
      <c r="V60" s="39" t="str">
        <f>IF(OR($C60="",$E60="",$E59="",ISNA(INDEX(成長値マスタ!$C$5:$G$39,MATCH($C60,成長値マスタ!$B$5:$B$39,0),MATCH(V$4,成長値マスタ!$C$4:$G$4,0)))),"",INDEX(成長値マスタ!$C$5:$G$39,MATCH($C60,成長値マスタ!$B$5:$B$39,0),MATCH(V$4,成長値マスタ!$C$4:$G$4,0)))</f>
        <v/>
      </c>
      <c r="W60" s="39" t="str">
        <f>IF(OR($C60="",$E60="",$E59="",ISNA(INDEX(成長値マスタ!$C$5:$G$39,MATCH($C60,成長値マスタ!$B$5:$B$39,0),MATCH(W$4,成長値マスタ!$C$4:$G$4,0)))),"",INDEX(成長値マスタ!$C$5:$G$39,MATCH($C60,成長値マスタ!$B$5:$B$39,0),MATCH(W$4,成長値マスタ!$C$4:$G$4,0)))</f>
        <v/>
      </c>
      <c r="X60" s="39"/>
      <c r="Y60" s="39" t="str">
        <f>IF(OR($C60="",$E60="",$E59="",ISNA(INDEX(補正値マスタ!$C$5:$J$39,MATCH($C60,補正値マスタ!$B$5:$B$39,0),MATCH(S$4,補正値マスタ!$C$4:$J$4,0)))),"",INDEX(補正値マスタ!$C$5:$J$39,MATCH($C60,補正値マスタ!$B$5:$B$39,0),MATCH(S$4,補正値マスタ!$C$4:$J$4,0)))</f>
        <v/>
      </c>
      <c r="Z60" s="39" t="str">
        <f>IF(OR($C60="",$E60="",$E59="",ISNA(INDEX(補正値マスタ!$C$5:$J$39,MATCH($C60,補正値マスタ!$B$5:$B$39,0),MATCH(T$4,補正値マスタ!$C$4:$J$4,0)))),"",INDEX(補正値マスタ!$C$5:$J$39,MATCH($C60,補正値マスタ!$B$5:$B$39,0),MATCH(T$4,補正値マスタ!$C$4:$J$4,0)))</f>
        <v/>
      </c>
      <c r="AA60" s="39" t="str">
        <f>IF(OR($C60="",$E60="",$E59="",ISNA(INDEX(補正値マスタ!$C$5:$J$39,MATCH($C60,補正値マスタ!$B$5:$B$39,0),MATCH(U$4,補正値マスタ!$C$4:$J$4,0)))),"",INDEX(補正値マスタ!$C$5:$J$39,MATCH($C60,補正値マスタ!$B$5:$B$39,0),MATCH(U$4,補正値マスタ!$C$4:$J$4,0)))</f>
        <v/>
      </c>
      <c r="AB60" s="39" t="str">
        <f>IF(OR($C60="",$E60="",$E59="",ISNA(INDEX(補正値マスタ!$C$5:$J$39,MATCH($C60,補正値マスタ!$B$5:$B$39,0),MATCH(V$4,補正値マスタ!$C$4:$J$4,0)))),"",INDEX(補正値マスタ!$C$5:$J$39,MATCH($C60,補正値マスタ!$B$5:$B$39,0),MATCH(V$4,補正値マスタ!$C$4:$J$4,0)))</f>
        <v/>
      </c>
      <c r="AC60" s="69" t="str">
        <f>IF(OR($C60="",$E60="",$E59="",ISNA(INDEX(補正値マスタ!$C$5:$J$39,MATCH($C60,補正値マスタ!$B$5:$B$39,0),MATCH(W$4,補正値マスタ!$C$4:$J$4,0)))),"",INDEX(補正値マスタ!$C$5:$J$39,MATCH($C60,補正値マスタ!$B$5:$B$39,0),MATCH(W$4,補正値マスタ!$C$4:$J$4,0)))</f>
        <v/>
      </c>
      <c r="AD60" s="70" t="str">
        <f t="shared" si="26"/>
        <v/>
      </c>
      <c r="AE60" s="71" t="str">
        <f t="shared" si="27"/>
        <v/>
      </c>
      <c r="AF60" s="71" t="str">
        <f t="shared" si="28"/>
        <v/>
      </c>
      <c r="AG60" s="71" t="str">
        <f t="shared" si="29"/>
        <v/>
      </c>
      <c r="AH60" s="73" t="str">
        <f t="shared" si="30"/>
        <v/>
      </c>
      <c r="AI60" s="2"/>
    </row>
    <row r="61" spans="1:35" ht="13.5" customHeight="1" x14ac:dyDescent="0.15">
      <c r="A61" s="2"/>
      <c r="B61" s="18"/>
      <c r="C61" s="19"/>
      <c r="D61" s="64"/>
      <c r="E61" s="62"/>
      <c r="F61" s="63"/>
      <c r="G61" s="39" t="str">
        <f t="shared" si="16"/>
        <v/>
      </c>
      <c r="H61" s="39" t="str">
        <f t="shared" si="17"/>
        <v/>
      </c>
      <c r="I61" s="39" t="str">
        <f t="shared" si="18"/>
        <v/>
      </c>
      <c r="J61" s="39" t="str">
        <f t="shared" si="19"/>
        <v/>
      </c>
      <c r="K61" s="39" t="str">
        <f t="shared" si="20"/>
        <v/>
      </c>
      <c r="L61" s="39"/>
      <c r="M61" s="39" t="str">
        <f t="shared" si="21"/>
        <v/>
      </c>
      <c r="N61" s="39" t="str">
        <f t="shared" si="22"/>
        <v/>
      </c>
      <c r="O61" s="39" t="str">
        <f t="shared" si="23"/>
        <v/>
      </c>
      <c r="P61" s="39" t="str">
        <f t="shared" si="24"/>
        <v/>
      </c>
      <c r="Q61" s="39" t="str">
        <f t="shared" si="25"/>
        <v/>
      </c>
      <c r="R61" s="39"/>
      <c r="S61" s="39" t="str">
        <f>IF(OR($C61="",$E61="",$E60="",ISNA(INDEX(成長値マスタ!$C$5:$G$39,MATCH($C61,成長値マスタ!$B$5:$B$39,0),MATCH(S$4,成長値マスタ!$C$4:$G$4,0)))),"",INDEX(成長値マスタ!$C$5:$G$39,MATCH($C61,成長値マスタ!$B$5:$B$39,0),MATCH(S$4,成長値マスタ!$C$4:$G$4,0)))</f>
        <v/>
      </c>
      <c r="T61" s="39" t="str">
        <f>IF(OR($C61="",$E61="",$E60="",ISNA(INDEX(成長値マスタ!$C$5:$G$39,MATCH($C61,成長値マスタ!$B$5:$B$39,0),MATCH(T$4,成長値マスタ!$C$4:$G$4,0)))),"",INDEX(成長値マスタ!$C$5:$G$39,MATCH($C61,成長値マスタ!$B$5:$B$39,0),MATCH(T$4,成長値マスタ!$C$4:$G$4,0)))</f>
        <v/>
      </c>
      <c r="U61" s="39" t="str">
        <f>IF(OR($C61="",$E61="",$E60="",ISNA(INDEX(成長値マスタ!$C$5:$G$39,MATCH($C61,成長値マスタ!$B$5:$B$39,0),MATCH(U$4,成長値マスタ!$C$4:$G$4,0)))),"",INDEX(成長値マスタ!$C$5:$G$39,MATCH($C61,成長値マスタ!$B$5:$B$39,0),MATCH(U$4,成長値マスタ!$C$4:$G$4,0)))</f>
        <v/>
      </c>
      <c r="V61" s="39" t="str">
        <f>IF(OR($C61="",$E61="",$E60="",ISNA(INDEX(成長値マスタ!$C$5:$G$39,MATCH($C61,成長値マスタ!$B$5:$B$39,0),MATCH(V$4,成長値マスタ!$C$4:$G$4,0)))),"",INDEX(成長値マスタ!$C$5:$G$39,MATCH($C61,成長値マスタ!$B$5:$B$39,0),MATCH(V$4,成長値マスタ!$C$4:$G$4,0)))</f>
        <v/>
      </c>
      <c r="W61" s="39" t="str">
        <f>IF(OR($C61="",$E61="",$E60="",ISNA(INDEX(成長値マスタ!$C$5:$G$39,MATCH($C61,成長値マスタ!$B$5:$B$39,0),MATCH(W$4,成長値マスタ!$C$4:$G$4,0)))),"",INDEX(成長値マスタ!$C$5:$G$39,MATCH($C61,成長値マスタ!$B$5:$B$39,0),MATCH(W$4,成長値マスタ!$C$4:$G$4,0)))</f>
        <v/>
      </c>
      <c r="X61" s="39"/>
      <c r="Y61" s="39" t="str">
        <f>IF(OR($C61="",$E61="",$E60="",ISNA(INDEX(補正値マスタ!$C$5:$J$39,MATCH($C61,補正値マスタ!$B$5:$B$39,0),MATCH(S$4,補正値マスタ!$C$4:$J$4,0)))),"",INDEX(補正値マスタ!$C$5:$J$39,MATCH($C61,補正値マスタ!$B$5:$B$39,0),MATCH(S$4,補正値マスタ!$C$4:$J$4,0)))</f>
        <v/>
      </c>
      <c r="Z61" s="39" t="str">
        <f>IF(OR($C61="",$E61="",$E60="",ISNA(INDEX(補正値マスタ!$C$5:$J$39,MATCH($C61,補正値マスタ!$B$5:$B$39,0),MATCH(T$4,補正値マスタ!$C$4:$J$4,0)))),"",INDEX(補正値マスタ!$C$5:$J$39,MATCH($C61,補正値マスタ!$B$5:$B$39,0),MATCH(T$4,補正値マスタ!$C$4:$J$4,0)))</f>
        <v/>
      </c>
      <c r="AA61" s="39" t="str">
        <f>IF(OR($C61="",$E61="",$E60="",ISNA(INDEX(補正値マスタ!$C$5:$J$39,MATCH($C61,補正値マスタ!$B$5:$B$39,0),MATCH(U$4,補正値マスタ!$C$4:$J$4,0)))),"",INDEX(補正値マスタ!$C$5:$J$39,MATCH($C61,補正値マスタ!$B$5:$B$39,0),MATCH(U$4,補正値マスタ!$C$4:$J$4,0)))</f>
        <v/>
      </c>
      <c r="AB61" s="39" t="str">
        <f>IF(OR($C61="",$E61="",$E60="",ISNA(INDEX(補正値マスタ!$C$5:$J$39,MATCH($C61,補正値マスタ!$B$5:$B$39,0),MATCH(V$4,補正値マスタ!$C$4:$J$4,0)))),"",INDEX(補正値マスタ!$C$5:$J$39,MATCH($C61,補正値マスタ!$B$5:$B$39,0),MATCH(V$4,補正値マスタ!$C$4:$J$4,0)))</f>
        <v/>
      </c>
      <c r="AC61" s="69" t="str">
        <f>IF(OR($C61="",$E61="",$E60="",ISNA(INDEX(補正値マスタ!$C$5:$J$39,MATCH($C61,補正値マスタ!$B$5:$B$39,0),MATCH(W$4,補正値マスタ!$C$4:$J$4,0)))),"",INDEX(補正値マスタ!$C$5:$J$39,MATCH($C61,補正値マスタ!$B$5:$B$39,0),MATCH(W$4,補正値マスタ!$C$4:$J$4,0)))</f>
        <v/>
      </c>
      <c r="AD61" s="70" t="str">
        <f t="shared" si="26"/>
        <v/>
      </c>
      <c r="AE61" s="71" t="str">
        <f t="shared" si="27"/>
        <v/>
      </c>
      <c r="AF61" s="71" t="str">
        <f t="shared" si="28"/>
        <v/>
      </c>
      <c r="AG61" s="71" t="str">
        <f t="shared" si="29"/>
        <v/>
      </c>
      <c r="AH61" s="73" t="str">
        <f t="shared" si="30"/>
        <v/>
      </c>
      <c r="AI61" s="2"/>
    </row>
    <row r="62" spans="1:35" ht="13.5" customHeight="1" x14ac:dyDescent="0.15">
      <c r="A62" s="2"/>
      <c r="B62" s="18"/>
      <c r="C62" s="19"/>
      <c r="D62" s="64"/>
      <c r="E62" s="62"/>
      <c r="F62" s="63"/>
      <c r="G62" s="39" t="str">
        <f t="shared" si="16"/>
        <v/>
      </c>
      <c r="H62" s="39" t="str">
        <f t="shared" si="17"/>
        <v/>
      </c>
      <c r="I62" s="39" t="str">
        <f t="shared" si="18"/>
        <v/>
      </c>
      <c r="J62" s="39" t="str">
        <f t="shared" si="19"/>
        <v/>
      </c>
      <c r="K62" s="39" t="str">
        <f t="shared" si="20"/>
        <v/>
      </c>
      <c r="L62" s="39"/>
      <c r="M62" s="39" t="str">
        <f t="shared" si="21"/>
        <v/>
      </c>
      <c r="N62" s="39" t="str">
        <f t="shared" si="22"/>
        <v/>
      </c>
      <c r="O62" s="39" t="str">
        <f t="shared" si="23"/>
        <v/>
      </c>
      <c r="P62" s="39" t="str">
        <f t="shared" si="24"/>
        <v/>
      </c>
      <c r="Q62" s="39" t="str">
        <f t="shared" si="25"/>
        <v/>
      </c>
      <c r="R62" s="39"/>
      <c r="S62" s="39" t="str">
        <f>IF(OR($C62="",$E62="",$E61="",ISNA(INDEX(成長値マスタ!$C$5:$G$39,MATCH($C62,成長値マスタ!$B$5:$B$39,0),MATCH(S$4,成長値マスタ!$C$4:$G$4,0)))),"",INDEX(成長値マスタ!$C$5:$G$39,MATCH($C62,成長値マスタ!$B$5:$B$39,0),MATCH(S$4,成長値マスタ!$C$4:$G$4,0)))</f>
        <v/>
      </c>
      <c r="T62" s="39" t="str">
        <f>IF(OR($C62="",$E62="",$E61="",ISNA(INDEX(成長値マスタ!$C$5:$G$39,MATCH($C62,成長値マスタ!$B$5:$B$39,0),MATCH(T$4,成長値マスタ!$C$4:$G$4,0)))),"",INDEX(成長値マスタ!$C$5:$G$39,MATCH($C62,成長値マスタ!$B$5:$B$39,0),MATCH(T$4,成長値マスタ!$C$4:$G$4,0)))</f>
        <v/>
      </c>
      <c r="U62" s="39" t="str">
        <f>IF(OR($C62="",$E62="",$E61="",ISNA(INDEX(成長値マスタ!$C$5:$G$39,MATCH($C62,成長値マスタ!$B$5:$B$39,0),MATCH(U$4,成長値マスタ!$C$4:$G$4,0)))),"",INDEX(成長値マスタ!$C$5:$G$39,MATCH($C62,成長値マスタ!$B$5:$B$39,0),MATCH(U$4,成長値マスタ!$C$4:$G$4,0)))</f>
        <v/>
      </c>
      <c r="V62" s="39" t="str">
        <f>IF(OR($C62="",$E62="",$E61="",ISNA(INDEX(成長値マスタ!$C$5:$G$39,MATCH($C62,成長値マスタ!$B$5:$B$39,0),MATCH(V$4,成長値マスタ!$C$4:$G$4,0)))),"",INDEX(成長値マスタ!$C$5:$G$39,MATCH($C62,成長値マスタ!$B$5:$B$39,0),MATCH(V$4,成長値マスタ!$C$4:$G$4,0)))</f>
        <v/>
      </c>
      <c r="W62" s="39" t="str">
        <f>IF(OR($C62="",$E62="",$E61="",ISNA(INDEX(成長値マスタ!$C$5:$G$39,MATCH($C62,成長値マスタ!$B$5:$B$39,0),MATCH(W$4,成長値マスタ!$C$4:$G$4,0)))),"",INDEX(成長値マスタ!$C$5:$G$39,MATCH($C62,成長値マスタ!$B$5:$B$39,0),MATCH(W$4,成長値マスタ!$C$4:$G$4,0)))</f>
        <v/>
      </c>
      <c r="X62" s="39"/>
      <c r="Y62" s="39" t="str">
        <f>IF(OR($C62="",$E62="",$E61="",ISNA(INDEX(補正値マスタ!$C$5:$J$39,MATCH($C62,補正値マスタ!$B$5:$B$39,0),MATCH(S$4,補正値マスタ!$C$4:$J$4,0)))),"",INDEX(補正値マスタ!$C$5:$J$39,MATCH($C62,補正値マスタ!$B$5:$B$39,0),MATCH(S$4,補正値マスタ!$C$4:$J$4,0)))</f>
        <v/>
      </c>
      <c r="Z62" s="39" t="str">
        <f>IF(OR($C62="",$E62="",$E61="",ISNA(INDEX(補正値マスタ!$C$5:$J$39,MATCH($C62,補正値マスタ!$B$5:$B$39,0),MATCH(T$4,補正値マスタ!$C$4:$J$4,0)))),"",INDEX(補正値マスタ!$C$5:$J$39,MATCH($C62,補正値マスタ!$B$5:$B$39,0),MATCH(T$4,補正値マスタ!$C$4:$J$4,0)))</f>
        <v/>
      </c>
      <c r="AA62" s="39" t="str">
        <f>IF(OR($C62="",$E62="",$E61="",ISNA(INDEX(補正値マスタ!$C$5:$J$39,MATCH($C62,補正値マスタ!$B$5:$B$39,0),MATCH(U$4,補正値マスタ!$C$4:$J$4,0)))),"",INDEX(補正値マスタ!$C$5:$J$39,MATCH($C62,補正値マスタ!$B$5:$B$39,0),MATCH(U$4,補正値マスタ!$C$4:$J$4,0)))</f>
        <v/>
      </c>
      <c r="AB62" s="39" t="str">
        <f>IF(OR($C62="",$E62="",$E61="",ISNA(INDEX(補正値マスタ!$C$5:$J$39,MATCH($C62,補正値マスタ!$B$5:$B$39,0),MATCH(V$4,補正値マスタ!$C$4:$J$4,0)))),"",INDEX(補正値マスタ!$C$5:$J$39,MATCH($C62,補正値マスタ!$B$5:$B$39,0),MATCH(V$4,補正値マスタ!$C$4:$J$4,0)))</f>
        <v/>
      </c>
      <c r="AC62" s="69" t="str">
        <f>IF(OR($C62="",$E62="",$E61="",ISNA(INDEX(補正値マスタ!$C$5:$J$39,MATCH($C62,補正値マスタ!$B$5:$B$39,0),MATCH(W$4,補正値マスタ!$C$4:$J$4,0)))),"",INDEX(補正値マスタ!$C$5:$J$39,MATCH($C62,補正値マスタ!$B$5:$B$39,0),MATCH(W$4,補正値マスタ!$C$4:$J$4,0)))</f>
        <v/>
      </c>
      <c r="AD62" s="70" t="str">
        <f t="shared" si="26"/>
        <v/>
      </c>
      <c r="AE62" s="71" t="str">
        <f t="shared" si="27"/>
        <v/>
      </c>
      <c r="AF62" s="71" t="str">
        <f t="shared" si="28"/>
        <v/>
      </c>
      <c r="AG62" s="71" t="str">
        <f t="shared" si="29"/>
        <v/>
      </c>
      <c r="AH62" s="73" t="str">
        <f t="shared" si="30"/>
        <v/>
      </c>
      <c r="AI62" s="2"/>
    </row>
    <row r="63" spans="1:35" ht="13.5" customHeight="1" x14ac:dyDescent="0.15">
      <c r="A63" s="2"/>
      <c r="B63" s="18"/>
      <c r="C63" s="19"/>
      <c r="D63" s="64"/>
      <c r="E63" s="62"/>
      <c r="F63" s="63"/>
      <c r="G63" s="39" t="str">
        <f t="shared" si="16"/>
        <v/>
      </c>
      <c r="H63" s="39" t="str">
        <f t="shared" si="17"/>
        <v/>
      </c>
      <c r="I63" s="39" t="str">
        <f t="shared" si="18"/>
        <v/>
      </c>
      <c r="J63" s="39" t="str">
        <f t="shared" si="19"/>
        <v/>
      </c>
      <c r="K63" s="39" t="str">
        <f t="shared" si="20"/>
        <v/>
      </c>
      <c r="L63" s="39"/>
      <c r="M63" s="39" t="str">
        <f t="shared" si="21"/>
        <v/>
      </c>
      <c r="N63" s="39" t="str">
        <f t="shared" si="22"/>
        <v/>
      </c>
      <c r="O63" s="39" t="str">
        <f t="shared" si="23"/>
        <v/>
      </c>
      <c r="P63" s="39" t="str">
        <f t="shared" si="24"/>
        <v/>
      </c>
      <c r="Q63" s="39" t="str">
        <f t="shared" si="25"/>
        <v/>
      </c>
      <c r="R63" s="39"/>
      <c r="S63" s="39" t="str">
        <f>IF(OR($C63="",$E63="",$E62="",ISNA(INDEX(成長値マスタ!$C$5:$G$39,MATCH($C63,成長値マスタ!$B$5:$B$39,0),MATCH(S$4,成長値マスタ!$C$4:$G$4,0)))),"",INDEX(成長値マスタ!$C$5:$G$39,MATCH($C63,成長値マスタ!$B$5:$B$39,0),MATCH(S$4,成長値マスタ!$C$4:$G$4,0)))</f>
        <v/>
      </c>
      <c r="T63" s="39" t="str">
        <f>IF(OR($C63="",$E63="",$E62="",ISNA(INDEX(成長値マスタ!$C$5:$G$39,MATCH($C63,成長値マスタ!$B$5:$B$39,0),MATCH(T$4,成長値マスタ!$C$4:$G$4,0)))),"",INDEX(成長値マスタ!$C$5:$G$39,MATCH($C63,成長値マスタ!$B$5:$B$39,0),MATCH(T$4,成長値マスタ!$C$4:$G$4,0)))</f>
        <v/>
      </c>
      <c r="U63" s="39" t="str">
        <f>IF(OR($C63="",$E63="",$E62="",ISNA(INDEX(成長値マスタ!$C$5:$G$39,MATCH($C63,成長値マスタ!$B$5:$B$39,0),MATCH(U$4,成長値マスタ!$C$4:$G$4,0)))),"",INDEX(成長値マスタ!$C$5:$G$39,MATCH($C63,成長値マスタ!$B$5:$B$39,0),MATCH(U$4,成長値マスタ!$C$4:$G$4,0)))</f>
        <v/>
      </c>
      <c r="V63" s="39" t="str">
        <f>IF(OR($C63="",$E63="",$E62="",ISNA(INDEX(成長値マスタ!$C$5:$G$39,MATCH($C63,成長値マスタ!$B$5:$B$39,0),MATCH(V$4,成長値マスタ!$C$4:$G$4,0)))),"",INDEX(成長値マスタ!$C$5:$G$39,MATCH($C63,成長値マスタ!$B$5:$B$39,0),MATCH(V$4,成長値マスタ!$C$4:$G$4,0)))</f>
        <v/>
      </c>
      <c r="W63" s="39" t="str">
        <f>IF(OR($C63="",$E63="",$E62="",ISNA(INDEX(成長値マスタ!$C$5:$G$39,MATCH($C63,成長値マスタ!$B$5:$B$39,0),MATCH(W$4,成長値マスタ!$C$4:$G$4,0)))),"",INDEX(成長値マスタ!$C$5:$G$39,MATCH($C63,成長値マスタ!$B$5:$B$39,0),MATCH(W$4,成長値マスタ!$C$4:$G$4,0)))</f>
        <v/>
      </c>
      <c r="X63" s="39"/>
      <c r="Y63" s="39" t="str">
        <f>IF(OR($C63="",$E63="",$E62="",ISNA(INDEX(補正値マスタ!$C$5:$J$39,MATCH($C63,補正値マスタ!$B$5:$B$39,0),MATCH(S$4,補正値マスタ!$C$4:$J$4,0)))),"",INDEX(補正値マスタ!$C$5:$J$39,MATCH($C63,補正値マスタ!$B$5:$B$39,0),MATCH(S$4,補正値マスタ!$C$4:$J$4,0)))</f>
        <v/>
      </c>
      <c r="Z63" s="39" t="str">
        <f>IF(OR($C63="",$E63="",$E62="",ISNA(INDEX(補正値マスタ!$C$5:$J$39,MATCH($C63,補正値マスタ!$B$5:$B$39,0),MATCH(T$4,補正値マスタ!$C$4:$J$4,0)))),"",INDEX(補正値マスタ!$C$5:$J$39,MATCH($C63,補正値マスタ!$B$5:$B$39,0),MATCH(T$4,補正値マスタ!$C$4:$J$4,0)))</f>
        <v/>
      </c>
      <c r="AA63" s="39" t="str">
        <f>IF(OR($C63="",$E63="",$E62="",ISNA(INDEX(補正値マスタ!$C$5:$J$39,MATCH($C63,補正値マスタ!$B$5:$B$39,0),MATCH(U$4,補正値マスタ!$C$4:$J$4,0)))),"",INDEX(補正値マスタ!$C$5:$J$39,MATCH($C63,補正値マスタ!$B$5:$B$39,0),MATCH(U$4,補正値マスタ!$C$4:$J$4,0)))</f>
        <v/>
      </c>
      <c r="AB63" s="39" t="str">
        <f>IF(OR($C63="",$E63="",$E62="",ISNA(INDEX(補正値マスタ!$C$5:$J$39,MATCH($C63,補正値マスタ!$B$5:$B$39,0),MATCH(V$4,補正値マスタ!$C$4:$J$4,0)))),"",INDEX(補正値マスタ!$C$5:$J$39,MATCH($C63,補正値マスタ!$B$5:$B$39,0),MATCH(V$4,補正値マスタ!$C$4:$J$4,0)))</f>
        <v/>
      </c>
      <c r="AC63" s="69" t="str">
        <f>IF(OR($C63="",$E63="",$E62="",ISNA(INDEX(補正値マスタ!$C$5:$J$39,MATCH($C63,補正値マスタ!$B$5:$B$39,0),MATCH(W$4,補正値マスタ!$C$4:$J$4,0)))),"",INDEX(補正値マスタ!$C$5:$J$39,MATCH($C63,補正値マスタ!$B$5:$B$39,0),MATCH(W$4,補正値マスタ!$C$4:$J$4,0)))</f>
        <v/>
      </c>
      <c r="AD63" s="70" t="str">
        <f t="shared" si="26"/>
        <v/>
      </c>
      <c r="AE63" s="71" t="str">
        <f t="shared" si="27"/>
        <v/>
      </c>
      <c r="AF63" s="71" t="str">
        <f t="shared" si="28"/>
        <v/>
      </c>
      <c r="AG63" s="71" t="str">
        <f t="shared" si="29"/>
        <v/>
      </c>
      <c r="AH63" s="73" t="str">
        <f t="shared" si="30"/>
        <v/>
      </c>
      <c r="AI63" s="2"/>
    </row>
    <row r="64" spans="1:35" ht="13.5" customHeight="1" x14ac:dyDescent="0.15">
      <c r="A64" s="2"/>
      <c r="B64" s="18"/>
      <c r="C64" s="19"/>
      <c r="D64" s="64"/>
      <c r="E64" s="62"/>
      <c r="F64" s="63"/>
      <c r="G64" s="39" t="str">
        <f t="shared" si="16"/>
        <v/>
      </c>
      <c r="H64" s="39" t="str">
        <f t="shared" si="17"/>
        <v/>
      </c>
      <c r="I64" s="39" t="str">
        <f t="shared" si="18"/>
        <v/>
      </c>
      <c r="J64" s="39" t="str">
        <f t="shared" si="19"/>
        <v/>
      </c>
      <c r="K64" s="39" t="str">
        <f t="shared" si="20"/>
        <v/>
      </c>
      <c r="L64" s="39"/>
      <c r="M64" s="39" t="str">
        <f t="shared" si="21"/>
        <v/>
      </c>
      <c r="N64" s="39" t="str">
        <f t="shared" si="22"/>
        <v/>
      </c>
      <c r="O64" s="39" t="str">
        <f t="shared" si="23"/>
        <v/>
      </c>
      <c r="P64" s="39" t="str">
        <f t="shared" si="24"/>
        <v/>
      </c>
      <c r="Q64" s="39" t="str">
        <f t="shared" si="25"/>
        <v/>
      </c>
      <c r="R64" s="39"/>
      <c r="S64" s="39" t="str">
        <f>IF(OR($C64="",$E64="",$E63="",ISNA(INDEX(成長値マスタ!$C$5:$G$39,MATCH($C64,成長値マスタ!$B$5:$B$39,0),MATCH(S$4,成長値マスタ!$C$4:$G$4,0)))),"",INDEX(成長値マスタ!$C$5:$G$39,MATCH($C64,成長値マスタ!$B$5:$B$39,0),MATCH(S$4,成長値マスタ!$C$4:$G$4,0)))</f>
        <v/>
      </c>
      <c r="T64" s="39" t="str">
        <f>IF(OR($C64="",$E64="",$E63="",ISNA(INDEX(成長値マスタ!$C$5:$G$39,MATCH($C64,成長値マスタ!$B$5:$B$39,0),MATCH(T$4,成長値マスタ!$C$4:$G$4,0)))),"",INDEX(成長値マスタ!$C$5:$G$39,MATCH($C64,成長値マスタ!$B$5:$B$39,0),MATCH(T$4,成長値マスタ!$C$4:$G$4,0)))</f>
        <v/>
      </c>
      <c r="U64" s="39" t="str">
        <f>IF(OR($C64="",$E64="",$E63="",ISNA(INDEX(成長値マスタ!$C$5:$G$39,MATCH($C64,成長値マスタ!$B$5:$B$39,0),MATCH(U$4,成長値マスタ!$C$4:$G$4,0)))),"",INDEX(成長値マスタ!$C$5:$G$39,MATCH($C64,成長値マスタ!$B$5:$B$39,0),MATCH(U$4,成長値マスタ!$C$4:$G$4,0)))</f>
        <v/>
      </c>
      <c r="V64" s="39" t="str">
        <f>IF(OR($C64="",$E64="",$E63="",ISNA(INDEX(成長値マスタ!$C$5:$G$39,MATCH($C64,成長値マスタ!$B$5:$B$39,0),MATCH(V$4,成長値マスタ!$C$4:$G$4,0)))),"",INDEX(成長値マスタ!$C$5:$G$39,MATCH($C64,成長値マスタ!$B$5:$B$39,0),MATCH(V$4,成長値マスタ!$C$4:$G$4,0)))</f>
        <v/>
      </c>
      <c r="W64" s="39" t="str">
        <f>IF(OR($C64="",$E64="",$E63="",ISNA(INDEX(成長値マスタ!$C$5:$G$39,MATCH($C64,成長値マスタ!$B$5:$B$39,0),MATCH(W$4,成長値マスタ!$C$4:$G$4,0)))),"",INDEX(成長値マスタ!$C$5:$G$39,MATCH($C64,成長値マスタ!$B$5:$B$39,0),MATCH(W$4,成長値マスタ!$C$4:$G$4,0)))</f>
        <v/>
      </c>
      <c r="X64" s="39"/>
      <c r="Y64" s="39" t="str">
        <f>IF(OR($C64="",$E64="",$E63="",ISNA(INDEX(補正値マスタ!$C$5:$J$39,MATCH($C64,補正値マスタ!$B$5:$B$39,0),MATCH(S$4,補正値マスタ!$C$4:$J$4,0)))),"",INDEX(補正値マスタ!$C$5:$J$39,MATCH($C64,補正値マスタ!$B$5:$B$39,0),MATCH(S$4,補正値マスタ!$C$4:$J$4,0)))</f>
        <v/>
      </c>
      <c r="Z64" s="39" t="str">
        <f>IF(OR($C64="",$E64="",$E63="",ISNA(INDEX(補正値マスタ!$C$5:$J$39,MATCH($C64,補正値マスタ!$B$5:$B$39,0),MATCH(T$4,補正値マスタ!$C$4:$J$4,0)))),"",INDEX(補正値マスタ!$C$5:$J$39,MATCH($C64,補正値マスタ!$B$5:$B$39,0),MATCH(T$4,補正値マスタ!$C$4:$J$4,0)))</f>
        <v/>
      </c>
      <c r="AA64" s="39" t="str">
        <f>IF(OR($C64="",$E64="",$E63="",ISNA(INDEX(補正値マスタ!$C$5:$J$39,MATCH($C64,補正値マスタ!$B$5:$B$39,0),MATCH(U$4,補正値マスタ!$C$4:$J$4,0)))),"",INDEX(補正値マスタ!$C$5:$J$39,MATCH($C64,補正値マスタ!$B$5:$B$39,0),MATCH(U$4,補正値マスタ!$C$4:$J$4,0)))</f>
        <v/>
      </c>
      <c r="AB64" s="39" t="str">
        <f>IF(OR($C64="",$E64="",$E63="",ISNA(INDEX(補正値マスタ!$C$5:$J$39,MATCH($C64,補正値マスタ!$B$5:$B$39,0),MATCH(V$4,補正値マスタ!$C$4:$J$4,0)))),"",INDEX(補正値マスタ!$C$5:$J$39,MATCH($C64,補正値マスタ!$B$5:$B$39,0),MATCH(V$4,補正値マスタ!$C$4:$J$4,0)))</f>
        <v/>
      </c>
      <c r="AC64" s="69" t="str">
        <f>IF(OR($C64="",$E64="",$E63="",ISNA(INDEX(補正値マスタ!$C$5:$J$39,MATCH($C64,補正値マスタ!$B$5:$B$39,0),MATCH(W$4,補正値マスタ!$C$4:$J$4,0)))),"",INDEX(補正値マスタ!$C$5:$J$39,MATCH($C64,補正値マスタ!$B$5:$B$39,0),MATCH(W$4,補正値マスタ!$C$4:$J$4,0)))</f>
        <v/>
      </c>
      <c r="AD64" s="70" t="str">
        <f t="shared" si="26"/>
        <v/>
      </c>
      <c r="AE64" s="71" t="str">
        <f t="shared" si="27"/>
        <v/>
      </c>
      <c r="AF64" s="71" t="str">
        <f t="shared" si="28"/>
        <v/>
      </c>
      <c r="AG64" s="71" t="str">
        <f t="shared" si="29"/>
        <v/>
      </c>
      <c r="AH64" s="73" t="str">
        <f t="shared" si="30"/>
        <v/>
      </c>
      <c r="AI64" s="2"/>
    </row>
    <row r="65" spans="1:35" ht="13.5" customHeight="1" x14ac:dyDescent="0.15">
      <c r="A65" s="2"/>
      <c r="B65" s="18"/>
      <c r="C65" s="19"/>
      <c r="D65" s="64"/>
      <c r="E65" s="62"/>
      <c r="F65" s="63"/>
      <c r="G65" s="39" t="str">
        <f t="shared" si="16"/>
        <v/>
      </c>
      <c r="H65" s="39" t="str">
        <f t="shared" si="17"/>
        <v/>
      </c>
      <c r="I65" s="39" t="str">
        <f t="shared" si="18"/>
        <v/>
      </c>
      <c r="J65" s="39" t="str">
        <f t="shared" si="19"/>
        <v/>
      </c>
      <c r="K65" s="39" t="str">
        <f t="shared" si="20"/>
        <v/>
      </c>
      <c r="L65" s="39"/>
      <c r="M65" s="39" t="str">
        <f t="shared" si="21"/>
        <v/>
      </c>
      <c r="N65" s="39" t="str">
        <f t="shared" si="22"/>
        <v/>
      </c>
      <c r="O65" s="39" t="str">
        <f t="shared" si="23"/>
        <v/>
      </c>
      <c r="P65" s="39" t="str">
        <f t="shared" si="24"/>
        <v/>
      </c>
      <c r="Q65" s="39" t="str">
        <f t="shared" si="25"/>
        <v/>
      </c>
      <c r="R65" s="39"/>
      <c r="S65" s="39" t="str">
        <f>IF(OR($C65="",$E65="",$E64="",ISNA(INDEX(成長値マスタ!$C$5:$G$39,MATCH($C65,成長値マスタ!$B$5:$B$39,0),MATCH(S$4,成長値マスタ!$C$4:$G$4,0)))),"",INDEX(成長値マスタ!$C$5:$G$39,MATCH($C65,成長値マスタ!$B$5:$B$39,0),MATCH(S$4,成長値マスタ!$C$4:$G$4,0)))</f>
        <v/>
      </c>
      <c r="T65" s="39" t="str">
        <f>IF(OR($C65="",$E65="",$E64="",ISNA(INDEX(成長値マスタ!$C$5:$G$39,MATCH($C65,成長値マスタ!$B$5:$B$39,0),MATCH(T$4,成長値マスタ!$C$4:$G$4,0)))),"",INDEX(成長値マスタ!$C$5:$G$39,MATCH($C65,成長値マスタ!$B$5:$B$39,0),MATCH(T$4,成長値マスタ!$C$4:$G$4,0)))</f>
        <v/>
      </c>
      <c r="U65" s="39" t="str">
        <f>IF(OR($C65="",$E65="",$E64="",ISNA(INDEX(成長値マスタ!$C$5:$G$39,MATCH($C65,成長値マスタ!$B$5:$B$39,0),MATCH(U$4,成長値マスタ!$C$4:$G$4,0)))),"",INDEX(成長値マスタ!$C$5:$G$39,MATCH($C65,成長値マスタ!$B$5:$B$39,0),MATCH(U$4,成長値マスタ!$C$4:$G$4,0)))</f>
        <v/>
      </c>
      <c r="V65" s="39" t="str">
        <f>IF(OR($C65="",$E65="",$E64="",ISNA(INDEX(成長値マスタ!$C$5:$G$39,MATCH($C65,成長値マスタ!$B$5:$B$39,0),MATCH(V$4,成長値マスタ!$C$4:$G$4,0)))),"",INDEX(成長値マスタ!$C$5:$G$39,MATCH($C65,成長値マスタ!$B$5:$B$39,0),MATCH(V$4,成長値マスタ!$C$4:$G$4,0)))</f>
        <v/>
      </c>
      <c r="W65" s="39" t="str">
        <f>IF(OR($C65="",$E65="",$E64="",ISNA(INDEX(成長値マスタ!$C$5:$G$39,MATCH($C65,成長値マスタ!$B$5:$B$39,0),MATCH(W$4,成長値マスタ!$C$4:$G$4,0)))),"",INDEX(成長値マスタ!$C$5:$G$39,MATCH($C65,成長値マスタ!$B$5:$B$39,0),MATCH(W$4,成長値マスタ!$C$4:$G$4,0)))</f>
        <v/>
      </c>
      <c r="X65" s="39"/>
      <c r="Y65" s="39" t="str">
        <f>IF(OR($C65="",$E65="",$E64="",ISNA(INDEX(補正値マスタ!$C$5:$J$39,MATCH($C65,補正値マスタ!$B$5:$B$39,0),MATCH(S$4,補正値マスタ!$C$4:$J$4,0)))),"",INDEX(補正値マスタ!$C$5:$J$39,MATCH($C65,補正値マスタ!$B$5:$B$39,0),MATCH(S$4,補正値マスタ!$C$4:$J$4,0)))</f>
        <v/>
      </c>
      <c r="Z65" s="39" t="str">
        <f>IF(OR($C65="",$E65="",$E64="",ISNA(INDEX(補正値マスタ!$C$5:$J$39,MATCH($C65,補正値マスタ!$B$5:$B$39,0),MATCH(T$4,補正値マスタ!$C$4:$J$4,0)))),"",INDEX(補正値マスタ!$C$5:$J$39,MATCH($C65,補正値マスタ!$B$5:$B$39,0),MATCH(T$4,補正値マスタ!$C$4:$J$4,0)))</f>
        <v/>
      </c>
      <c r="AA65" s="39" t="str">
        <f>IF(OR($C65="",$E65="",$E64="",ISNA(INDEX(補正値マスタ!$C$5:$J$39,MATCH($C65,補正値マスタ!$B$5:$B$39,0),MATCH(U$4,補正値マスタ!$C$4:$J$4,0)))),"",INDEX(補正値マスタ!$C$5:$J$39,MATCH($C65,補正値マスタ!$B$5:$B$39,0),MATCH(U$4,補正値マスタ!$C$4:$J$4,0)))</f>
        <v/>
      </c>
      <c r="AB65" s="39" t="str">
        <f>IF(OR($C65="",$E65="",$E64="",ISNA(INDEX(補正値マスタ!$C$5:$J$39,MATCH($C65,補正値マスタ!$B$5:$B$39,0),MATCH(V$4,補正値マスタ!$C$4:$J$4,0)))),"",INDEX(補正値マスタ!$C$5:$J$39,MATCH($C65,補正値マスタ!$B$5:$B$39,0),MATCH(V$4,補正値マスタ!$C$4:$J$4,0)))</f>
        <v/>
      </c>
      <c r="AC65" s="69" t="str">
        <f>IF(OR($C65="",$E65="",$E64="",ISNA(INDEX(補正値マスタ!$C$5:$J$39,MATCH($C65,補正値マスタ!$B$5:$B$39,0),MATCH(W$4,補正値マスタ!$C$4:$J$4,0)))),"",INDEX(補正値マスタ!$C$5:$J$39,MATCH($C65,補正値マスタ!$B$5:$B$39,0),MATCH(W$4,補正値マスタ!$C$4:$J$4,0)))</f>
        <v/>
      </c>
      <c r="AD65" s="70" t="str">
        <f t="shared" si="26"/>
        <v/>
      </c>
      <c r="AE65" s="71" t="str">
        <f t="shared" si="27"/>
        <v/>
      </c>
      <c r="AF65" s="71" t="str">
        <f t="shared" si="28"/>
        <v/>
      </c>
      <c r="AG65" s="71" t="str">
        <f t="shared" si="29"/>
        <v/>
      </c>
      <c r="AH65" s="73" t="str">
        <f t="shared" si="30"/>
        <v/>
      </c>
      <c r="AI65" s="2"/>
    </row>
    <row r="66" spans="1:35" ht="13.5" customHeight="1" x14ac:dyDescent="0.15">
      <c r="A66" s="2"/>
      <c r="B66" s="18"/>
      <c r="C66" s="19"/>
      <c r="D66" s="64"/>
      <c r="E66" s="62"/>
      <c r="F66" s="63"/>
      <c r="G66" s="39" t="str">
        <f t="shared" si="16"/>
        <v/>
      </c>
      <c r="H66" s="39" t="str">
        <f t="shared" si="17"/>
        <v/>
      </c>
      <c r="I66" s="39" t="str">
        <f t="shared" si="18"/>
        <v/>
      </c>
      <c r="J66" s="39" t="str">
        <f t="shared" si="19"/>
        <v/>
      </c>
      <c r="K66" s="39" t="str">
        <f t="shared" si="20"/>
        <v/>
      </c>
      <c r="L66" s="39"/>
      <c r="M66" s="39" t="str">
        <f t="shared" si="21"/>
        <v/>
      </c>
      <c r="N66" s="39" t="str">
        <f t="shared" si="22"/>
        <v/>
      </c>
      <c r="O66" s="39" t="str">
        <f t="shared" si="23"/>
        <v/>
      </c>
      <c r="P66" s="39" t="str">
        <f t="shared" si="24"/>
        <v/>
      </c>
      <c r="Q66" s="39" t="str">
        <f t="shared" si="25"/>
        <v/>
      </c>
      <c r="R66" s="39"/>
      <c r="S66" s="39" t="str">
        <f>IF(OR($C66="",$E66="",$E65="",ISNA(INDEX(成長値マスタ!$C$5:$G$39,MATCH($C66,成長値マスタ!$B$5:$B$39,0),MATCH(S$4,成長値マスタ!$C$4:$G$4,0)))),"",INDEX(成長値マスタ!$C$5:$G$39,MATCH($C66,成長値マスタ!$B$5:$B$39,0),MATCH(S$4,成長値マスタ!$C$4:$G$4,0)))</f>
        <v/>
      </c>
      <c r="T66" s="39" t="str">
        <f>IF(OR($C66="",$E66="",$E65="",ISNA(INDEX(成長値マスタ!$C$5:$G$39,MATCH($C66,成長値マスタ!$B$5:$B$39,0),MATCH(T$4,成長値マスタ!$C$4:$G$4,0)))),"",INDEX(成長値マスタ!$C$5:$G$39,MATCH($C66,成長値マスタ!$B$5:$B$39,0),MATCH(T$4,成長値マスタ!$C$4:$G$4,0)))</f>
        <v/>
      </c>
      <c r="U66" s="39" t="str">
        <f>IF(OR($C66="",$E66="",$E65="",ISNA(INDEX(成長値マスタ!$C$5:$G$39,MATCH($C66,成長値マスタ!$B$5:$B$39,0),MATCH(U$4,成長値マスタ!$C$4:$G$4,0)))),"",INDEX(成長値マスタ!$C$5:$G$39,MATCH($C66,成長値マスタ!$B$5:$B$39,0),MATCH(U$4,成長値マスタ!$C$4:$G$4,0)))</f>
        <v/>
      </c>
      <c r="V66" s="39" t="str">
        <f>IF(OR($C66="",$E66="",$E65="",ISNA(INDEX(成長値マスタ!$C$5:$G$39,MATCH($C66,成長値マスタ!$B$5:$B$39,0),MATCH(V$4,成長値マスタ!$C$4:$G$4,0)))),"",INDEX(成長値マスタ!$C$5:$G$39,MATCH($C66,成長値マスタ!$B$5:$B$39,0),MATCH(V$4,成長値マスタ!$C$4:$G$4,0)))</f>
        <v/>
      </c>
      <c r="W66" s="39" t="str">
        <f>IF(OR($C66="",$E66="",$E65="",ISNA(INDEX(成長値マスタ!$C$5:$G$39,MATCH($C66,成長値マスタ!$B$5:$B$39,0),MATCH(W$4,成長値マスタ!$C$4:$G$4,0)))),"",INDEX(成長値マスタ!$C$5:$G$39,MATCH($C66,成長値マスタ!$B$5:$B$39,0),MATCH(W$4,成長値マスタ!$C$4:$G$4,0)))</f>
        <v/>
      </c>
      <c r="X66" s="39"/>
      <c r="Y66" s="39" t="str">
        <f>IF(OR($C66="",$E66="",$E65="",ISNA(INDEX(補正値マスタ!$C$5:$J$39,MATCH($C66,補正値マスタ!$B$5:$B$39,0),MATCH(S$4,補正値マスタ!$C$4:$J$4,0)))),"",INDEX(補正値マスタ!$C$5:$J$39,MATCH($C66,補正値マスタ!$B$5:$B$39,0),MATCH(S$4,補正値マスタ!$C$4:$J$4,0)))</f>
        <v/>
      </c>
      <c r="Z66" s="39" t="str">
        <f>IF(OR($C66="",$E66="",$E65="",ISNA(INDEX(補正値マスタ!$C$5:$J$39,MATCH($C66,補正値マスタ!$B$5:$B$39,0),MATCH(T$4,補正値マスタ!$C$4:$J$4,0)))),"",INDEX(補正値マスタ!$C$5:$J$39,MATCH($C66,補正値マスタ!$B$5:$B$39,0),MATCH(T$4,補正値マスタ!$C$4:$J$4,0)))</f>
        <v/>
      </c>
      <c r="AA66" s="39" t="str">
        <f>IF(OR($C66="",$E66="",$E65="",ISNA(INDEX(補正値マスタ!$C$5:$J$39,MATCH($C66,補正値マスタ!$B$5:$B$39,0),MATCH(U$4,補正値マスタ!$C$4:$J$4,0)))),"",INDEX(補正値マスタ!$C$5:$J$39,MATCH($C66,補正値マスタ!$B$5:$B$39,0),MATCH(U$4,補正値マスタ!$C$4:$J$4,0)))</f>
        <v/>
      </c>
      <c r="AB66" s="39" t="str">
        <f>IF(OR($C66="",$E66="",$E65="",ISNA(INDEX(補正値マスタ!$C$5:$J$39,MATCH($C66,補正値マスタ!$B$5:$B$39,0),MATCH(V$4,補正値マスタ!$C$4:$J$4,0)))),"",INDEX(補正値マスタ!$C$5:$J$39,MATCH($C66,補正値マスタ!$B$5:$B$39,0),MATCH(V$4,補正値マスタ!$C$4:$J$4,0)))</f>
        <v/>
      </c>
      <c r="AC66" s="69" t="str">
        <f>IF(OR($C66="",$E66="",$E65="",ISNA(INDEX(補正値マスタ!$C$5:$J$39,MATCH($C66,補正値マスタ!$B$5:$B$39,0),MATCH(W$4,補正値マスタ!$C$4:$J$4,0)))),"",INDEX(補正値マスタ!$C$5:$J$39,MATCH($C66,補正値マスタ!$B$5:$B$39,0),MATCH(W$4,補正値マスタ!$C$4:$J$4,0)))</f>
        <v/>
      </c>
      <c r="AD66" s="70" t="str">
        <f t="shared" si="26"/>
        <v/>
      </c>
      <c r="AE66" s="71" t="str">
        <f t="shared" si="27"/>
        <v/>
      </c>
      <c r="AF66" s="71" t="str">
        <f t="shared" si="28"/>
        <v/>
      </c>
      <c r="AG66" s="71" t="str">
        <f t="shared" si="29"/>
        <v/>
      </c>
      <c r="AH66" s="73" t="str">
        <f t="shared" si="30"/>
        <v/>
      </c>
      <c r="AI66" s="2"/>
    </row>
    <row r="67" spans="1:35" ht="13.5" customHeight="1" x14ac:dyDescent="0.15">
      <c r="A67" s="2"/>
      <c r="B67" s="18"/>
      <c r="C67" s="19"/>
      <c r="D67" s="64"/>
      <c r="E67" s="62"/>
      <c r="F67" s="63"/>
      <c r="G67" s="39" t="str">
        <f t="shared" si="16"/>
        <v/>
      </c>
      <c r="H67" s="39" t="str">
        <f t="shared" si="17"/>
        <v/>
      </c>
      <c r="I67" s="39" t="str">
        <f t="shared" si="18"/>
        <v/>
      </c>
      <c r="J67" s="39" t="str">
        <f t="shared" si="19"/>
        <v/>
      </c>
      <c r="K67" s="39" t="str">
        <f t="shared" si="20"/>
        <v/>
      </c>
      <c r="L67" s="39"/>
      <c r="M67" s="39" t="str">
        <f t="shared" si="21"/>
        <v/>
      </c>
      <c r="N67" s="39" t="str">
        <f t="shared" si="22"/>
        <v/>
      </c>
      <c r="O67" s="39" t="str">
        <f t="shared" si="23"/>
        <v/>
      </c>
      <c r="P67" s="39" t="str">
        <f t="shared" si="24"/>
        <v/>
      </c>
      <c r="Q67" s="39" t="str">
        <f t="shared" si="25"/>
        <v/>
      </c>
      <c r="R67" s="39"/>
      <c r="S67" s="39" t="str">
        <f>IF(OR($C67="",$E67="",$E66="",ISNA(INDEX(成長値マスタ!$C$5:$G$39,MATCH($C67,成長値マスタ!$B$5:$B$39,0),MATCH(S$4,成長値マスタ!$C$4:$G$4,0)))),"",INDEX(成長値マスタ!$C$5:$G$39,MATCH($C67,成長値マスタ!$B$5:$B$39,0),MATCH(S$4,成長値マスタ!$C$4:$G$4,0)))</f>
        <v/>
      </c>
      <c r="T67" s="39" t="str">
        <f>IF(OR($C67="",$E67="",$E66="",ISNA(INDEX(成長値マスタ!$C$5:$G$39,MATCH($C67,成長値マスタ!$B$5:$B$39,0),MATCH(T$4,成長値マスタ!$C$4:$G$4,0)))),"",INDEX(成長値マスタ!$C$5:$G$39,MATCH($C67,成長値マスタ!$B$5:$B$39,0),MATCH(T$4,成長値マスタ!$C$4:$G$4,0)))</f>
        <v/>
      </c>
      <c r="U67" s="39" t="str">
        <f>IF(OR($C67="",$E67="",$E66="",ISNA(INDEX(成長値マスタ!$C$5:$G$39,MATCH($C67,成長値マスタ!$B$5:$B$39,0),MATCH(U$4,成長値マスタ!$C$4:$G$4,0)))),"",INDEX(成長値マスタ!$C$5:$G$39,MATCH($C67,成長値マスタ!$B$5:$B$39,0),MATCH(U$4,成長値マスタ!$C$4:$G$4,0)))</f>
        <v/>
      </c>
      <c r="V67" s="39" t="str">
        <f>IF(OR($C67="",$E67="",$E66="",ISNA(INDEX(成長値マスタ!$C$5:$G$39,MATCH($C67,成長値マスタ!$B$5:$B$39,0),MATCH(V$4,成長値マスタ!$C$4:$G$4,0)))),"",INDEX(成長値マスタ!$C$5:$G$39,MATCH($C67,成長値マスタ!$B$5:$B$39,0),MATCH(V$4,成長値マスタ!$C$4:$G$4,0)))</f>
        <v/>
      </c>
      <c r="W67" s="39" t="str">
        <f>IF(OR($C67="",$E67="",$E66="",ISNA(INDEX(成長値マスタ!$C$5:$G$39,MATCH($C67,成長値マスタ!$B$5:$B$39,0),MATCH(W$4,成長値マスタ!$C$4:$G$4,0)))),"",INDEX(成長値マスタ!$C$5:$G$39,MATCH($C67,成長値マスタ!$B$5:$B$39,0),MATCH(W$4,成長値マスタ!$C$4:$G$4,0)))</f>
        <v/>
      </c>
      <c r="X67" s="39"/>
      <c r="Y67" s="39" t="str">
        <f>IF(OR($C67="",$E67="",$E66="",ISNA(INDEX(補正値マスタ!$C$5:$J$39,MATCH($C67,補正値マスタ!$B$5:$B$39,0),MATCH(S$4,補正値マスタ!$C$4:$J$4,0)))),"",INDEX(補正値マスタ!$C$5:$J$39,MATCH($C67,補正値マスタ!$B$5:$B$39,0),MATCH(S$4,補正値マスタ!$C$4:$J$4,0)))</f>
        <v/>
      </c>
      <c r="Z67" s="39" t="str">
        <f>IF(OR($C67="",$E67="",$E66="",ISNA(INDEX(補正値マスタ!$C$5:$J$39,MATCH($C67,補正値マスタ!$B$5:$B$39,0),MATCH(T$4,補正値マスタ!$C$4:$J$4,0)))),"",INDEX(補正値マスタ!$C$5:$J$39,MATCH($C67,補正値マスタ!$B$5:$B$39,0),MATCH(T$4,補正値マスタ!$C$4:$J$4,0)))</f>
        <v/>
      </c>
      <c r="AA67" s="39" t="str">
        <f>IF(OR($C67="",$E67="",$E66="",ISNA(INDEX(補正値マスタ!$C$5:$J$39,MATCH($C67,補正値マスタ!$B$5:$B$39,0),MATCH(U$4,補正値マスタ!$C$4:$J$4,0)))),"",INDEX(補正値マスタ!$C$5:$J$39,MATCH($C67,補正値マスタ!$B$5:$B$39,0),MATCH(U$4,補正値マスタ!$C$4:$J$4,0)))</f>
        <v/>
      </c>
      <c r="AB67" s="39" t="str">
        <f>IF(OR($C67="",$E67="",$E66="",ISNA(INDEX(補正値マスタ!$C$5:$J$39,MATCH($C67,補正値マスタ!$B$5:$B$39,0),MATCH(V$4,補正値マスタ!$C$4:$J$4,0)))),"",INDEX(補正値マスタ!$C$5:$J$39,MATCH($C67,補正値マスタ!$B$5:$B$39,0),MATCH(V$4,補正値マスタ!$C$4:$J$4,0)))</f>
        <v/>
      </c>
      <c r="AC67" s="69" t="str">
        <f>IF(OR($C67="",$E67="",$E66="",ISNA(INDEX(補正値マスタ!$C$5:$J$39,MATCH($C67,補正値マスタ!$B$5:$B$39,0),MATCH(W$4,補正値マスタ!$C$4:$J$4,0)))),"",INDEX(補正値マスタ!$C$5:$J$39,MATCH($C67,補正値マスタ!$B$5:$B$39,0),MATCH(W$4,補正値マスタ!$C$4:$J$4,0)))</f>
        <v/>
      </c>
      <c r="AD67" s="70" t="str">
        <f t="shared" si="26"/>
        <v/>
      </c>
      <c r="AE67" s="71" t="str">
        <f t="shared" si="27"/>
        <v/>
      </c>
      <c r="AF67" s="71" t="str">
        <f t="shared" si="28"/>
        <v/>
      </c>
      <c r="AG67" s="71" t="str">
        <f t="shared" si="29"/>
        <v/>
      </c>
      <c r="AH67" s="73" t="str">
        <f t="shared" si="30"/>
        <v/>
      </c>
      <c r="AI67" s="2"/>
    </row>
    <row r="68" spans="1:35" ht="13.5" customHeight="1" x14ac:dyDescent="0.15">
      <c r="A68" s="2"/>
      <c r="B68" s="18"/>
      <c r="C68" s="19"/>
      <c r="D68" s="64"/>
      <c r="E68" s="62"/>
      <c r="F68" s="63"/>
      <c r="G68" s="39" t="str">
        <f t="shared" si="16"/>
        <v/>
      </c>
      <c r="H68" s="39" t="str">
        <f t="shared" si="17"/>
        <v/>
      </c>
      <c r="I68" s="39" t="str">
        <f t="shared" si="18"/>
        <v/>
      </c>
      <c r="J68" s="39" t="str">
        <f t="shared" si="19"/>
        <v/>
      </c>
      <c r="K68" s="39" t="str">
        <f t="shared" si="20"/>
        <v/>
      </c>
      <c r="L68" s="39"/>
      <c r="M68" s="39" t="str">
        <f t="shared" si="21"/>
        <v/>
      </c>
      <c r="N68" s="39" t="str">
        <f t="shared" si="22"/>
        <v/>
      </c>
      <c r="O68" s="39" t="str">
        <f t="shared" si="23"/>
        <v/>
      </c>
      <c r="P68" s="39" t="str">
        <f t="shared" si="24"/>
        <v/>
      </c>
      <c r="Q68" s="39" t="str">
        <f t="shared" si="25"/>
        <v/>
      </c>
      <c r="R68" s="39"/>
      <c r="S68" s="39" t="str">
        <f>IF(OR($C68="",$E68="",$E67="",ISNA(INDEX(成長値マスタ!$C$5:$G$39,MATCH($C68,成長値マスタ!$B$5:$B$39,0),MATCH(S$4,成長値マスタ!$C$4:$G$4,0)))),"",INDEX(成長値マスタ!$C$5:$G$39,MATCH($C68,成長値マスタ!$B$5:$B$39,0),MATCH(S$4,成長値マスタ!$C$4:$G$4,0)))</f>
        <v/>
      </c>
      <c r="T68" s="39" t="str">
        <f>IF(OR($C68="",$E68="",$E67="",ISNA(INDEX(成長値マスタ!$C$5:$G$39,MATCH($C68,成長値マスタ!$B$5:$B$39,0),MATCH(T$4,成長値マスタ!$C$4:$G$4,0)))),"",INDEX(成長値マスタ!$C$5:$G$39,MATCH($C68,成長値マスタ!$B$5:$B$39,0),MATCH(T$4,成長値マスタ!$C$4:$G$4,0)))</f>
        <v/>
      </c>
      <c r="U68" s="39" t="str">
        <f>IF(OR($C68="",$E68="",$E67="",ISNA(INDEX(成長値マスタ!$C$5:$G$39,MATCH($C68,成長値マスタ!$B$5:$B$39,0),MATCH(U$4,成長値マスタ!$C$4:$G$4,0)))),"",INDEX(成長値マスタ!$C$5:$G$39,MATCH($C68,成長値マスタ!$B$5:$B$39,0),MATCH(U$4,成長値マスタ!$C$4:$G$4,0)))</f>
        <v/>
      </c>
      <c r="V68" s="39" t="str">
        <f>IF(OR($C68="",$E68="",$E67="",ISNA(INDEX(成長値マスタ!$C$5:$G$39,MATCH($C68,成長値マスタ!$B$5:$B$39,0),MATCH(V$4,成長値マスタ!$C$4:$G$4,0)))),"",INDEX(成長値マスタ!$C$5:$G$39,MATCH($C68,成長値マスタ!$B$5:$B$39,0),MATCH(V$4,成長値マスタ!$C$4:$G$4,0)))</f>
        <v/>
      </c>
      <c r="W68" s="39" t="str">
        <f>IF(OR($C68="",$E68="",$E67="",ISNA(INDEX(成長値マスタ!$C$5:$G$39,MATCH($C68,成長値マスタ!$B$5:$B$39,0),MATCH(W$4,成長値マスタ!$C$4:$G$4,0)))),"",INDEX(成長値マスタ!$C$5:$G$39,MATCH($C68,成長値マスタ!$B$5:$B$39,0),MATCH(W$4,成長値マスタ!$C$4:$G$4,0)))</f>
        <v/>
      </c>
      <c r="X68" s="39"/>
      <c r="Y68" s="39" t="str">
        <f>IF(OR($C68="",$E68="",$E67="",ISNA(INDEX(補正値マスタ!$C$5:$J$39,MATCH($C68,補正値マスタ!$B$5:$B$39,0),MATCH(S$4,補正値マスタ!$C$4:$J$4,0)))),"",INDEX(補正値マスタ!$C$5:$J$39,MATCH($C68,補正値マスタ!$B$5:$B$39,0),MATCH(S$4,補正値マスタ!$C$4:$J$4,0)))</f>
        <v/>
      </c>
      <c r="Z68" s="39" t="str">
        <f>IF(OR($C68="",$E68="",$E67="",ISNA(INDEX(補正値マスタ!$C$5:$J$39,MATCH($C68,補正値マスタ!$B$5:$B$39,0),MATCH(T$4,補正値マスタ!$C$4:$J$4,0)))),"",INDEX(補正値マスタ!$C$5:$J$39,MATCH($C68,補正値マスタ!$B$5:$B$39,0),MATCH(T$4,補正値マスタ!$C$4:$J$4,0)))</f>
        <v/>
      </c>
      <c r="AA68" s="39" t="str">
        <f>IF(OR($C68="",$E68="",$E67="",ISNA(INDEX(補正値マスタ!$C$5:$J$39,MATCH($C68,補正値マスタ!$B$5:$B$39,0),MATCH(U$4,補正値マスタ!$C$4:$J$4,0)))),"",INDEX(補正値マスタ!$C$5:$J$39,MATCH($C68,補正値マスタ!$B$5:$B$39,0),MATCH(U$4,補正値マスタ!$C$4:$J$4,0)))</f>
        <v/>
      </c>
      <c r="AB68" s="39" t="str">
        <f>IF(OR($C68="",$E68="",$E67="",ISNA(INDEX(補正値マスタ!$C$5:$J$39,MATCH($C68,補正値マスタ!$B$5:$B$39,0),MATCH(V$4,補正値マスタ!$C$4:$J$4,0)))),"",INDEX(補正値マスタ!$C$5:$J$39,MATCH($C68,補正値マスタ!$B$5:$B$39,0),MATCH(V$4,補正値マスタ!$C$4:$J$4,0)))</f>
        <v/>
      </c>
      <c r="AC68" s="69" t="str">
        <f>IF(OR($C68="",$E68="",$E67="",ISNA(INDEX(補正値マスタ!$C$5:$J$39,MATCH($C68,補正値マスタ!$B$5:$B$39,0),MATCH(W$4,補正値マスタ!$C$4:$J$4,0)))),"",INDEX(補正値マスタ!$C$5:$J$39,MATCH($C68,補正値マスタ!$B$5:$B$39,0),MATCH(W$4,補正値マスタ!$C$4:$J$4,0)))</f>
        <v/>
      </c>
      <c r="AD68" s="70" t="str">
        <f t="shared" si="26"/>
        <v/>
      </c>
      <c r="AE68" s="71" t="str">
        <f t="shared" si="27"/>
        <v/>
      </c>
      <c r="AF68" s="71" t="str">
        <f t="shared" si="28"/>
        <v/>
      </c>
      <c r="AG68" s="71" t="str">
        <f t="shared" si="29"/>
        <v/>
      </c>
      <c r="AH68" s="73" t="str">
        <f t="shared" si="30"/>
        <v/>
      </c>
      <c r="AI68" s="2"/>
    </row>
    <row r="69" spans="1:35" ht="13.5" customHeight="1" x14ac:dyDescent="0.15">
      <c r="A69" s="2"/>
      <c r="B69" s="18"/>
      <c r="C69" s="19"/>
      <c r="D69" s="64"/>
      <c r="E69" s="62"/>
      <c r="F69" s="63"/>
      <c r="G69" s="39" t="str">
        <f t="shared" si="16"/>
        <v/>
      </c>
      <c r="H69" s="39" t="str">
        <f t="shared" si="17"/>
        <v/>
      </c>
      <c r="I69" s="39" t="str">
        <f t="shared" si="18"/>
        <v/>
      </c>
      <c r="J69" s="39" t="str">
        <f t="shared" si="19"/>
        <v/>
      </c>
      <c r="K69" s="39" t="str">
        <f t="shared" si="20"/>
        <v/>
      </c>
      <c r="L69" s="39"/>
      <c r="M69" s="39" t="str">
        <f t="shared" si="21"/>
        <v/>
      </c>
      <c r="N69" s="39" t="str">
        <f t="shared" si="22"/>
        <v/>
      </c>
      <c r="O69" s="39" t="str">
        <f t="shared" si="23"/>
        <v/>
      </c>
      <c r="P69" s="39" t="str">
        <f t="shared" si="24"/>
        <v/>
      </c>
      <c r="Q69" s="39" t="str">
        <f t="shared" si="25"/>
        <v/>
      </c>
      <c r="R69" s="39"/>
      <c r="S69" s="39" t="str">
        <f>IF(OR($C69="",$E69="",$E68="",ISNA(INDEX(成長値マスタ!$C$5:$G$39,MATCH($C69,成長値マスタ!$B$5:$B$39,0),MATCH(S$4,成長値マスタ!$C$4:$G$4,0)))),"",INDEX(成長値マスタ!$C$5:$G$39,MATCH($C69,成長値マスタ!$B$5:$B$39,0),MATCH(S$4,成長値マスタ!$C$4:$G$4,0)))</f>
        <v/>
      </c>
      <c r="T69" s="39" t="str">
        <f>IF(OR($C69="",$E69="",$E68="",ISNA(INDEX(成長値マスタ!$C$5:$G$39,MATCH($C69,成長値マスタ!$B$5:$B$39,0),MATCH(T$4,成長値マスタ!$C$4:$G$4,0)))),"",INDEX(成長値マスタ!$C$5:$G$39,MATCH($C69,成長値マスタ!$B$5:$B$39,0),MATCH(T$4,成長値マスタ!$C$4:$G$4,0)))</f>
        <v/>
      </c>
      <c r="U69" s="39" t="str">
        <f>IF(OR($C69="",$E69="",$E68="",ISNA(INDEX(成長値マスタ!$C$5:$G$39,MATCH($C69,成長値マスタ!$B$5:$B$39,0),MATCH(U$4,成長値マスタ!$C$4:$G$4,0)))),"",INDEX(成長値マスタ!$C$5:$G$39,MATCH($C69,成長値マスタ!$B$5:$B$39,0),MATCH(U$4,成長値マスタ!$C$4:$G$4,0)))</f>
        <v/>
      </c>
      <c r="V69" s="39" t="str">
        <f>IF(OR($C69="",$E69="",$E68="",ISNA(INDEX(成長値マスタ!$C$5:$G$39,MATCH($C69,成長値マスタ!$B$5:$B$39,0),MATCH(V$4,成長値マスタ!$C$4:$G$4,0)))),"",INDEX(成長値マスタ!$C$5:$G$39,MATCH($C69,成長値マスタ!$B$5:$B$39,0),MATCH(V$4,成長値マスタ!$C$4:$G$4,0)))</f>
        <v/>
      </c>
      <c r="W69" s="39" t="str">
        <f>IF(OR($C69="",$E69="",$E68="",ISNA(INDEX(成長値マスタ!$C$5:$G$39,MATCH($C69,成長値マスタ!$B$5:$B$39,0),MATCH(W$4,成長値マスタ!$C$4:$G$4,0)))),"",INDEX(成長値マスタ!$C$5:$G$39,MATCH($C69,成長値マスタ!$B$5:$B$39,0),MATCH(W$4,成長値マスタ!$C$4:$G$4,0)))</f>
        <v/>
      </c>
      <c r="X69" s="39"/>
      <c r="Y69" s="39" t="str">
        <f>IF(OR($C69="",$E69="",$E68="",ISNA(INDEX(補正値マスタ!$C$5:$J$39,MATCH($C69,補正値マスタ!$B$5:$B$39,0),MATCH(S$4,補正値マスタ!$C$4:$J$4,0)))),"",INDEX(補正値マスタ!$C$5:$J$39,MATCH($C69,補正値マスタ!$B$5:$B$39,0),MATCH(S$4,補正値マスタ!$C$4:$J$4,0)))</f>
        <v/>
      </c>
      <c r="Z69" s="39" t="str">
        <f>IF(OR($C69="",$E69="",$E68="",ISNA(INDEX(補正値マスタ!$C$5:$J$39,MATCH($C69,補正値マスタ!$B$5:$B$39,0),MATCH(T$4,補正値マスタ!$C$4:$J$4,0)))),"",INDEX(補正値マスタ!$C$5:$J$39,MATCH($C69,補正値マスタ!$B$5:$B$39,0),MATCH(T$4,補正値マスタ!$C$4:$J$4,0)))</f>
        <v/>
      </c>
      <c r="AA69" s="39" t="str">
        <f>IF(OR($C69="",$E69="",$E68="",ISNA(INDEX(補正値マスタ!$C$5:$J$39,MATCH($C69,補正値マスタ!$B$5:$B$39,0),MATCH(U$4,補正値マスタ!$C$4:$J$4,0)))),"",INDEX(補正値マスタ!$C$5:$J$39,MATCH($C69,補正値マスタ!$B$5:$B$39,0),MATCH(U$4,補正値マスタ!$C$4:$J$4,0)))</f>
        <v/>
      </c>
      <c r="AB69" s="39" t="str">
        <f>IF(OR($C69="",$E69="",$E68="",ISNA(INDEX(補正値マスタ!$C$5:$J$39,MATCH($C69,補正値マスタ!$B$5:$B$39,0),MATCH(V$4,補正値マスタ!$C$4:$J$4,0)))),"",INDEX(補正値マスタ!$C$5:$J$39,MATCH($C69,補正値マスタ!$B$5:$B$39,0),MATCH(V$4,補正値マスタ!$C$4:$J$4,0)))</f>
        <v/>
      </c>
      <c r="AC69" s="69" t="str">
        <f>IF(OR($C69="",$E69="",$E68="",ISNA(INDEX(補正値マスタ!$C$5:$J$39,MATCH($C69,補正値マスタ!$B$5:$B$39,0),MATCH(W$4,補正値マスタ!$C$4:$J$4,0)))),"",INDEX(補正値マスタ!$C$5:$J$39,MATCH($C69,補正値マスタ!$B$5:$B$39,0),MATCH(W$4,補正値マスタ!$C$4:$J$4,0)))</f>
        <v/>
      </c>
      <c r="AD69" s="70" t="str">
        <f t="shared" si="26"/>
        <v/>
      </c>
      <c r="AE69" s="71" t="str">
        <f t="shared" si="27"/>
        <v/>
      </c>
      <c r="AF69" s="71" t="str">
        <f t="shared" si="28"/>
        <v/>
      </c>
      <c r="AG69" s="71" t="str">
        <f t="shared" si="29"/>
        <v/>
      </c>
      <c r="AH69" s="73" t="str">
        <f t="shared" si="30"/>
        <v/>
      </c>
      <c r="AI69" s="2"/>
    </row>
    <row r="70" spans="1:35" ht="1.5" customHeight="1" x14ac:dyDescent="0.15">
      <c r="A70" s="2"/>
      <c r="B70" s="24"/>
      <c r="C70" s="74"/>
      <c r="D70" s="74"/>
      <c r="E70" s="75"/>
      <c r="F70" s="75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40"/>
      <c r="AD70" s="79"/>
      <c r="AE70" s="52"/>
      <c r="AF70" s="52"/>
      <c r="AG70" s="52"/>
      <c r="AH70" s="58"/>
      <c r="AI70" s="2"/>
    </row>
    <row r="71" spans="1:35" ht="13.5" customHeight="1" x14ac:dyDescent="0.15">
      <c r="A71" s="2"/>
      <c r="B71" s="2"/>
      <c r="C71" s="27"/>
      <c r="D71" s="76"/>
      <c r="E71" s="28"/>
      <c r="F71" s="77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53"/>
      <c r="AE71" s="53"/>
      <c r="AF71" s="53"/>
      <c r="AG71" s="53"/>
      <c r="AH71" s="53"/>
      <c r="AI71" s="2"/>
    </row>
    <row r="72" spans="1:35" ht="13.5" customHeight="1" x14ac:dyDescent="0.15">
      <c r="D72" s="78"/>
      <c r="F72" s="78"/>
    </row>
    <row r="73" spans="1:35" ht="13.5" customHeight="1" x14ac:dyDescent="0.15">
      <c r="D73" s="78"/>
      <c r="F73" s="78"/>
    </row>
    <row r="74" spans="1:35" ht="13.5" customHeight="1" x14ac:dyDescent="0.15">
      <c r="D74" s="78"/>
      <c r="F74" s="78"/>
    </row>
    <row r="75" spans="1:35" ht="13.5" customHeight="1" x14ac:dyDescent="0.15">
      <c r="D75" s="78"/>
      <c r="F75" s="78"/>
    </row>
    <row r="76" spans="1:35" ht="13.5" customHeight="1" x14ac:dyDescent="0.15">
      <c r="D76" s="78"/>
      <c r="F76" s="78"/>
    </row>
    <row r="77" spans="1:35" ht="13.5" hidden="1" customHeight="1" x14ac:dyDescent="0.15">
      <c r="A77" s="1" t="s">
        <v>70</v>
      </c>
      <c r="D77" s="78"/>
    </row>
    <row r="78" spans="1:35" ht="13.5" hidden="1" customHeight="1" x14ac:dyDescent="0.15">
      <c r="A78" s="1" t="s">
        <v>71</v>
      </c>
      <c r="D78" s="78"/>
    </row>
    <row r="79" spans="1:35" ht="13.5" hidden="1" customHeight="1" x14ac:dyDescent="0.15">
      <c r="A79" s="1" t="s">
        <v>72</v>
      </c>
      <c r="D79" s="78"/>
    </row>
    <row r="80" spans="1:35" ht="13.5" hidden="1" customHeight="1" x14ac:dyDescent="0.15">
      <c r="A80" s="1" t="s">
        <v>73</v>
      </c>
      <c r="D80" s="78"/>
    </row>
    <row r="81" spans="1:4" ht="13.5" hidden="1" customHeight="1" x14ac:dyDescent="0.15">
      <c r="A81" s="1" t="s">
        <v>74</v>
      </c>
      <c r="D81" s="78"/>
    </row>
    <row r="82" spans="1:4" ht="13.5" hidden="1" customHeight="1" x14ac:dyDescent="0.15">
      <c r="A82" s="1" t="s">
        <v>75</v>
      </c>
      <c r="D82" s="78"/>
    </row>
    <row r="83" spans="1:4" ht="13.5" hidden="1" customHeight="1" x14ac:dyDescent="0.15">
      <c r="A83" s="1" t="s">
        <v>76</v>
      </c>
      <c r="D83" s="78"/>
    </row>
    <row r="84" spans="1:4" ht="13.5" hidden="1" customHeight="1" x14ac:dyDescent="0.15">
      <c r="A84" s="1" t="s">
        <v>77</v>
      </c>
      <c r="D84" s="78"/>
    </row>
    <row r="85" spans="1:4" ht="13.5" hidden="1" customHeight="1" x14ac:dyDescent="0.15">
      <c r="A85" s="1" t="s">
        <v>78</v>
      </c>
      <c r="D85" s="78"/>
    </row>
    <row r="86" spans="1:4" ht="13.5" hidden="1" customHeight="1" x14ac:dyDescent="0.15">
      <c r="A86" s="1" t="s">
        <v>79</v>
      </c>
      <c r="D86" s="78"/>
    </row>
    <row r="87" spans="1:4" ht="13.5" hidden="1" customHeight="1" x14ac:dyDescent="0.15">
      <c r="A87" s="1" t="s">
        <v>80</v>
      </c>
      <c r="D87" s="78"/>
    </row>
    <row r="88" spans="1:4" ht="13.5" hidden="1" customHeight="1" x14ac:dyDescent="0.15">
      <c r="A88" s="1" t="s">
        <v>81</v>
      </c>
      <c r="D88" s="78"/>
    </row>
    <row r="89" spans="1:4" ht="13.5" hidden="1" customHeight="1" x14ac:dyDescent="0.15">
      <c r="A89" s="1" t="s">
        <v>82</v>
      </c>
      <c r="D89" s="78"/>
    </row>
    <row r="90" spans="1:4" ht="13.5" hidden="1" customHeight="1" x14ac:dyDescent="0.15">
      <c r="A90" s="1" t="s">
        <v>83</v>
      </c>
      <c r="D90" s="78"/>
    </row>
    <row r="91" spans="1:4" ht="13.5" hidden="1" customHeight="1" x14ac:dyDescent="0.15">
      <c r="A91" s="1" t="s">
        <v>84</v>
      </c>
      <c r="D91" s="78"/>
    </row>
    <row r="92" spans="1:4" ht="13.5" hidden="1" customHeight="1" x14ac:dyDescent="0.15">
      <c r="A92" s="1" t="s">
        <v>34</v>
      </c>
      <c r="D92" s="78"/>
    </row>
    <row r="93" spans="1:4" ht="13.5" hidden="1" customHeight="1" x14ac:dyDescent="0.15">
      <c r="A93" s="1" t="s">
        <v>85</v>
      </c>
      <c r="D93" s="78"/>
    </row>
    <row r="94" spans="1:4" ht="13.5" hidden="1" customHeight="1" x14ac:dyDescent="0.15">
      <c r="A94" s="1" t="s">
        <v>86</v>
      </c>
      <c r="D94" s="78"/>
    </row>
    <row r="95" spans="1:4" ht="13.5" hidden="1" customHeight="1" x14ac:dyDescent="0.15">
      <c r="A95" s="1" t="s">
        <v>87</v>
      </c>
      <c r="D95" s="78"/>
    </row>
    <row r="96" spans="1:4" ht="13.5" hidden="1" customHeight="1" x14ac:dyDescent="0.15">
      <c r="A96" s="1" t="s">
        <v>88</v>
      </c>
      <c r="D96" s="78"/>
    </row>
    <row r="97" spans="1:4" ht="13.5" hidden="1" customHeight="1" x14ac:dyDescent="0.15">
      <c r="A97" s="1" t="s">
        <v>89</v>
      </c>
      <c r="D97" s="78"/>
    </row>
    <row r="98" spans="1:4" ht="13.5" hidden="1" customHeight="1" x14ac:dyDescent="0.15">
      <c r="A98" s="1" t="s">
        <v>90</v>
      </c>
      <c r="D98" s="78"/>
    </row>
    <row r="99" spans="1:4" ht="13.5" hidden="1" customHeight="1" x14ac:dyDescent="0.15">
      <c r="A99" s="1" t="s">
        <v>91</v>
      </c>
      <c r="D99" s="78"/>
    </row>
    <row r="100" spans="1:4" ht="13.5" hidden="1" customHeight="1" x14ac:dyDescent="0.15">
      <c r="A100" s="1" t="s">
        <v>92</v>
      </c>
      <c r="D100" s="78"/>
    </row>
    <row r="101" spans="1:4" ht="13.5" hidden="1" customHeight="1" x14ac:dyDescent="0.15">
      <c r="A101" s="1" t="s">
        <v>93</v>
      </c>
      <c r="D101" s="78"/>
    </row>
    <row r="102" spans="1:4" ht="13.5" hidden="1" customHeight="1" x14ac:dyDescent="0.15">
      <c r="A102" s="1" t="s">
        <v>94</v>
      </c>
      <c r="D102" s="78"/>
    </row>
    <row r="103" spans="1:4" ht="13.5" hidden="1" customHeight="1" x14ac:dyDescent="0.15">
      <c r="A103" s="1" t="s">
        <v>95</v>
      </c>
      <c r="D103" s="78"/>
    </row>
    <row r="104" spans="1:4" ht="13.5" hidden="1" customHeight="1" x14ac:dyDescent="0.15">
      <c r="A104" s="1" t="s">
        <v>96</v>
      </c>
      <c r="D104" s="78"/>
    </row>
    <row r="105" spans="1:4" ht="13.5" hidden="1" customHeight="1" x14ac:dyDescent="0.15">
      <c r="A105" s="1" t="s">
        <v>97</v>
      </c>
      <c r="D105" s="78"/>
    </row>
    <row r="106" spans="1:4" ht="13.5" hidden="1" customHeight="1" x14ac:dyDescent="0.15">
      <c r="A106" s="1" t="s">
        <v>98</v>
      </c>
      <c r="D106" s="78"/>
    </row>
    <row r="107" spans="1:4" ht="13.5" hidden="1" customHeight="1" x14ac:dyDescent="0.15">
      <c r="A107" s="1" t="s">
        <v>99</v>
      </c>
      <c r="D107" s="78"/>
    </row>
    <row r="108" spans="1:4" ht="13.5" hidden="1" customHeight="1" x14ac:dyDescent="0.15">
      <c r="A108" s="1" t="s">
        <v>100</v>
      </c>
      <c r="D108" s="78"/>
    </row>
    <row r="109" spans="1:4" ht="13.5" hidden="1" customHeight="1" x14ac:dyDescent="0.15">
      <c r="A109" s="1" t="s">
        <v>101</v>
      </c>
      <c r="D109" s="78"/>
    </row>
    <row r="110" spans="1:4" ht="13.5" hidden="1" customHeight="1" x14ac:dyDescent="0.15">
      <c r="A110" s="1" t="s">
        <v>102</v>
      </c>
      <c r="D110" s="78"/>
    </row>
    <row r="111" spans="1:4" ht="13.5" hidden="1" customHeight="1" x14ac:dyDescent="0.15">
      <c r="A111" s="1" t="s">
        <v>103</v>
      </c>
      <c r="D111" s="78"/>
    </row>
    <row r="112" spans="1:4" ht="13.5" customHeight="1" x14ac:dyDescent="0.15">
      <c r="D112" s="78"/>
    </row>
    <row r="113" spans="4:4" ht="13.5" customHeight="1" x14ac:dyDescent="0.15">
      <c r="D113" s="78"/>
    </row>
    <row r="114" spans="4:4" ht="13.5" customHeight="1" x14ac:dyDescent="0.15">
      <c r="D114" s="78"/>
    </row>
    <row r="115" spans="4:4" ht="13.5" customHeight="1" x14ac:dyDescent="0.15">
      <c r="D115" s="78"/>
    </row>
    <row r="116" spans="4:4" ht="13.5" customHeight="1" x14ac:dyDescent="0.15">
      <c r="D116" s="78"/>
    </row>
    <row r="117" spans="4:4" ht="13.5" customHeight="1" x14ac:dyDescent="0.15">
      <c r="D117" s="78"/>
    </row>
  </sheetData>
  <sheetProtection sheet="1" objects="1"/>
  <mergeCells count="7">
    <mergeCell ref="Y3:AC3"/>
    <mergeCell ref="AD3:AH3"/>
    <mergeCell ref="C3:C4"/>
    <mergeCell ref="E3:E4"/>
    <mergeCell ref="G3:K3"/>
    <mergeCell ref="M3:Q3"/>
    <mergeCell ref="S3:W3"/>
  </mergeCells>
  <phoneticPr fontId="3"/>
  <dataValidations count="2">
    <dataValidation type="list" allowBlank="1" showInputMessage="1" showErrorMessage="1" sqref="C7:C70" xr:uid="{00000000-0002-0000-0200-000000000000}">
      <formula1>$A$77:$A$111</formula1>
    </dataValidation>
    <dataValidation type="whole" allowBlank="1" showInputMessage="1" showErrorMessage="1" sqref="E6:F70" xr:uid="{00000000-0002-0000-0200-000001000000}">
      <formula1>1</formula1>
      <formula2>99</formula2>
    </dataValidation>
  </dataValidations>
  <pageMargins left="0.69930555555555596" right="0.69930555555555596" top="0.75" bottom="0.75" header="0.3" footer="0.3"/>
  <pageSetup paperSize="9" scale="6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100"/>
  <sheetViews>
    <sheetView workbookViewId="0">
      <selection activeCell="C6" sqref="C6"/>
    </sheetView>
  </sheetViews>
  <sheetFormatPr defaultColWidth="9" defaultRowHeight="13.5" customHeight="1" x14ac:dyDescent="0.15"/>
  <cols>
    <col min="1" max="1" width="2.25" style="1" customWidth="1"/>
    <col min="2" max="2" width="0.25" style="1" customWidth="1"/>
    <col min="3" max="3" width="19.75" style="1" customWidth="1"/>
    <col min="4" max="4" width="0.25" style="1" customWidth="1"/>
    <col min="5" max="5" width="5" style="1" customWidth="1"/>
    <col min="6" max="6" width="0.25" style="1" customWidth="1"/>
    <col min="7" max="8" width="7" style="1" hidden="1" customWidth="1"/>
    <col min="9" max="11" width="5.25" style="1" hidden="1" customWidth="1"/>
    <col min="12" max="12" width="0.25" style="1" hidden="1" customWidth="1"/>
    <col min="13" max="14" width="6.5" style="1" customWidth="1"/>
    <col min="15" max="17" width="5.25" style="1" customWidth="1"/>
    <col min="18" max="18" width="0.25" style="1" customWidth="1"/>
    <col min="19" max="20" width="5" style="1" hidden="1" customWidth="1"/>
    <col min="21" max="21" width="6" style="1" hidden="1" customWidth="1"/>
    <col min="22" max="23" width="5" style="1" hidden="1" customWidth="1"/>
    <col min="24" max="24" width="0.25" style="1" hidden="1" customWidth="1"/>
    <col min="25" max="29" width="6" style="1" hidden="1" customWidth="1"/>
    <col min="30" max="31" width="10.5" style="12" hidden="1" customWidth="1"/>
    <col min="32" max="34" width="8.5" style="12" hidden="1" customWidth="1"/>
    <col min="35" max="16384" width="9" style="1"/>
  </cols>
  <sheetData>
    <row r="1" spans="1:35" ht="13.5" customHeight="1" x14ac:dyDescent="0.15">
      <c r="A1" s="2" t="s">
        <v>112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42"/>
      <c r="AE1" s="42"/>
      <c r="AF1" s="42"/>
      <c r="AG1" s="42"/>
      <c r="AH1" s="42"/>
      <c r="AI1" s="2"/>
    </row>
    <row r="2" spans="1:35" ht="15.7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.75" x14ac:dyDescent="0.15">
      <c r="A3" s="2"/>
      <c r="B3" s="3"/>
      <c r="C3" s="149" t="s">
        <v>113</v>
      </c>
      <c r="D3" s="14"/>
      <c r="E3" s="149" t="s">
        <v>104</v>
      </c>
      <c r="F3" s="13"/>
      <c r="G3" s="149" t="s">
        <v>105</v>
      </c>
      <c r="H3" s="149"/>
      <c r="I3" s="149"/>
      <c r="J3" s="149"/>
      <c r="K3" s="149"/>
      <c r="L3" s="13"/>
      <c r="M3" s="149" t="s">
        <v>106</v>
      </c>
      <c r="N3" s="149"/>
      <c r="O3" s="149"/>
      <c r="P3" s="149"/>
      <c r="Q3" s="151"/>
      <c r="R3" s="14"/>
      <c r="S3" s="149" t="s">
        <v>107</v>
      </c>
      <c r="T3" s="149"/>
      <c r="U3" s="149"/>
      <c r="V3" s="149"/>
      <c r="W3" s="149"/>
      <c r="X3" s="13"/>
      <c r="Y3" s="149" t="s">
        <v>108</v>
      </c>
      <c r="Z3" s="149"/>
      <c r="AA3" s="149"/>
      <c r="AB3" s="149"/>
      <c r="AC3" s="151"/>
      <c r="AD3" s="155" t="s">
        <v>109</v>
      </c>
      <c r="AE3" s="153"/>
      <c r="AF3" s="153"/>
      <c r="AG3" s="153"/>
      <c r="AH3" s="154"/>
      <c r="AI3" s="2"/>
    </row>
    <row r="4" spans="1:35" ht="13.5" customHeight="1" x14ac:dyDescent="0.15">
      <c r="A4" s="2"/>
      <c r="B4" s="5"/>
      <c r="C4" s="150"/>
      <c r="D4" s="16"/>
      <c r="E4" s="150"/>
      <c r="F4" s="15"/>
      <c r="G4" s="17" t="s">
        <v>28</v>
      </c>
      <c r="H4" s="17" t="s">
        <v>29</v>
      </c>
      <c r="I4" s="17" t="s">
        <v>30</v>
      </c>
      <c r="J4" s="17" t="s">
        <v>31</v>
      </c>
      <c r="K4" s="17" t="s">
        <v>32</v>
      </c>
      <c r="L4" s="17"/>
      <c r="M4" s="17" t="s">
        <v>28</v>
      </c>
      <c r="N4" s="17" t="s">
        <v>29</v>
      </c>
      <c r="O4" s="17" t="s">
        <v>30</v>
      </c>
      <c r="P4" s="17" t="s">
        <v>31</v>
      </c>
      <c r="Q4" s="32" t="s">
        <v>32</v>
      </c>
      <c r="R4" s="33"/>
      <c r="S4" s="17" t="s">
        <v>28</v>
      </c>
      <c r="T4" s="17" t="s">
        <v>29</v>
      </c>
      <c r="U4" s="17" t="s">
        <v>30</v>
      </c>
      <c r="V4" s="17" t="s">
        <v>31</v>
      </c>
      <c r="W4" s="17" t="s">
        <v>32</v>
      </c>
      <c r="X4" s="17"/>
      <c r="Y4" s="17" t="s">
        <v>28</v>
      </c>
      <c r="Z4" s="17" t="s">
        <v>29</v>
      </c>
      <c r="AA4" s="17" t="s">
        <v>30</v>
      </c>
      <c r="AB4" s="17" t="s">
        <v>31</v>
      </c>
      <c r="AC4" s="32" t="s">
        <v>32</v>
      </c>
      <c r="AD4" s="43" t="s">
        <v>28</v>
      </c>
      <c r="AE4" s="44" t="s">
        <v>29</v>
      </c>
      <c r="AF4" s="44" t="s">
        <v>30</v>
      </c>
      <c r="AG4" s="44" t="s">
        <v>31</v>
      </c>
      <c r="AH4" s="55" t="s">
        <v>32</v>
      </c>
      <c r="AI4" s="2"/>
    </row>
    <row r="5" spans="1:35" ht="1.5" customHeight="1" x14ac:dyDescent="0.15">
      <c r="A5" s="2"/>
      <c r="B5" s="5"/>
      <c r="C5" s="15"/>
      <c r="D5" s="16"/>
      <c r="E5" s="15"/>
      <c r="F5" s="15"/>
      <c r="G5" s="17"/>
      <c r="H5" s="17"/>
      <c r="I5" s="17"/>
      <c r="J5" s="17"/>
      <c r="K5" s="17"/>
      <c r="L5" s="17"/>
      <c r="M5" s="17"/>
      <c r="N5" s="17"/>
      <c r="O5" s="17"/>
      <c r="P5" s="17"/>
      <c r="Q5" s="32"/>
      <c r="R5" s="33"/>
      <c r="S5" s="17"/>
      <c r="T5" s="17"/>
      <c r="U5" s="17"/>
      <c r="V5" s="17"/>
      <c r="W5" s="17"/>
      <c r="X5" s="17"/>
      <c r="Y5" s="17"/>
      <c r="Z5" s="17"/>
      <c r="AA5" s="17"/>
      <c r="AB5" s="17"/>
      <c r="AC5" s="32"/>
      <c r="AD5" s="43"/>
      <c r="AE5" s="44"/>
      <c r="AF5" s="44"/>
      <c r="AG5" s="44"/>
      <c r="AH5" s="55"/>
      <c r="AI5" s="2"/>
    </row>
    <row r="6" spans="1:35" ht="13.5" customHeight="1" x14ac:dyDescent="0.15">
      <c r="A6" s="2"/>
      <c r="B6" s="18"/>
      <c r="C6" s="19" t="s">
        <v>114</v>
      </c>
      <c r="D6" s="20"/>
      <c r="E6" s="21">
        <v>1</v>
      </c>
      <c r="F6" s="21"/>
      <c r="G6" s="21">
        <v>37.5</v>
      </c>
      <c r="H6" s="21">
        <v>8.75</v>
      </c>
      <c r="I6" s="21">
        <v>5</v>
      </c>
      <c r="J6" s="21">
        <v>5.75</v>
      </c>
      <c r="K6" s="21">
        <v>5.75</v>
      </c>
      <c r="L6" s="21"/>
      <c r="M6" s="31">
        <f>IF(OR($C$6="",AD6=""),"",MAX(MIN(ROUNDDOWN(AD6*Y6/100,0),999),1))</f>
        <v>48</v>
      </c>
      <c r="N6" s="31">
        <f>IF(OR($C$6="",AE6=""),"",MAX(MIN(ROUNDDOWN(AE6*Z6/100,0),999),1))</f>
        <v>10</v>
      </c>
      <c r="O6" s="31">
        <f>IF(OR($C$6="",AF6=""),"",MAX(MIN(ROUNDDOWN(AF6*AA6/100,0),999),1))</f>
        <v>6</v>
      </c>
      <c r="P6" s="31">
        <f>IF(OR($C$6="",AG6=""),"",MAX(MIN(ROUNDDOWN(AG6*AB6/100,0),999),1))</f>
        <v>8</v>
      </c>
      <c r="Q6" s="34">
        <f>IF(OR($C$6="",AH6=""),"",MAX(MIN(ROUNDDOWN(AH6*AC6/100,0),999),1))</f>
        <v>6</v>
      </c>
      <c r="R6" s="35"/>
      <c r="S6" s="36" t="s">
        <v>111</v>
      </c>
      <c r="T6" s="36" t="s">
        <v>111</v>
      </c>
      <c r="U6" s="36" t="s">
        <v>111</v>
      </c>
      <c r="V6" s="36" t="s">
        <v>111</v>
      </c>
      <c r="W6" s="36" t="s">
        <v>111</v>
      </c>
      <c r="X6" s="36"/>
      <c r="Y6" s="45">
        <f>Y7</f>
        <v>130</v>
      </c>
      <c r="Z6" s="45">
        <f>Z7</f>
        <v>115</v>
      </c>
      <c r="AA6" s="45">
        <f>AA7</f>
        <v>132</v>
      </c>
      <c r="AB6" s="45">
        <f>AB7</f>
        <v>147</v>
      </c>
      <c r="AC6" s="46">
        <f>AC7</f>
        <v>110</v>
      </c>
      <c r="AD6" s="47">
        <f t="shared" ref="AD6:AH6" si="0">G6</f>
        <v>37.5</v>
      </c>
      <c r="AE6" s="48">
        <f t="shared" si="0"/>
        <v>8.75</v>
      </c>
      <c r="AF6" s="48">
        <f t="shared" si="0"/>
        <v>5</v>
      </c>
      <c r="AG6" s="48">
        <f t="shared" si="0"/>
        <v>5.75</v>
      </c>
      <c r="AH6" s="56">
        <f t="shared" si="0"/>
        <v>5.75</v>
      </c>
      <c r="AI6" s="2"/>
    </row>
    <row r="7" spans="1:35" ht="13.5" customHeight="1" x14ac:dyDescent="0.15">
      <c r="A7" s="2"/>
      <c r="B7" s="18"/>
      <c r="C7" s="22"/>
      <c r="D7" s="23"/>
      <c r="E7" s="21">
        <v>10</v>
      </c>
      <c r="F7" s="21"/>
      <c r="G7" s="21">
        <f t="shared" ref="G7:G16" si="1">IF(AD7="","",ROUNDDOWN(AD7,0))</f>
        <v>85</v>
      </c>
      <c r="H7" s="21">
        <f t="shared" ref="H7:H16" si="2">IF(AE7="","",ROUNDDOWN(AE7,0))</f>
        <v>11</v>
      </c>
      <c r="I7" s="21">
        <f t="shared" ref="I7:I16" si="3">IF(AF7="","",ROUNDDOWN(AF7,0))</f>
        <v>5</v>
      </c>
      <c r="J7" s="21">
        <f t="shared" ref="J7:J16" si="4">IF(AG7="","",ROUNDDOWN(AG7,0))</f>
        <v>7</v>
      </c>
      <c r="K7" s="21">
        <f t="shared" ref="K7:K16" si="5">IF(AH7="","",ROUNDDOWN(AH7,0))</f>
        <v>13</v>
      </c>
      <c r="L7" s="21"/>
      <c r="M7" s="21">
        <f t="shared" ref="M7:M16" si="6">IF(OR($C$6="",AD7=""),"",MAX(MIN(ROUNDDOWN(AD7*Y7/100,0),999),1))</f>
        <v>111</v>
      </c>
      <c r="N7" s="21">
        <f t="shared" ref="N7:N16" si="7">IF(OR($C$6="",AE7=""),"",MAX(MIN(ROUNDDOWN(AE7*Z7/100,0),999),1))</f>
        <v>12</v>
      </c>
      <c r="O7" s="21">
        <f t="shared" ref="O7:O16" si="8">IF(OR($C$6="",AF7=""),"",MAX(MIN(ROUNDDOWN(AF7*AA7/100,0),999),1))</f>
        <v>7</v>
      </c>
      <c r="P7" s="21">
        <f t="shared" ref="P7:P16" si="9">IF(OR($C$6="",AG7=""),"",MAX(MIN(ROUNDDOWN(AG7*AB7/100,0),999),1))</f>
        <v>10</v>
      </c>
      <c r="Q7" s="37">
        <f t="shared" ref="Q7:Q16" si="10">IF(OR($C$6="",AH7=""),"",MAX(MIN(ROUNDDOWN(AH7*AC7/100,0),999),1))</f>
        <v>14</v>
      </c>
      <c r="R7" s="38"/>
      <c r="S7" s="39">
        <f>IF(OR($C$6="",$E7="",$E6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7" s="39">
        <f>IF(OR($C$6="",$E7="",$E6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7" s="39">
        <f>IF(OR($C$6="",$E7="",$E6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7" s="39">
        <f>IF(OR($C$6="",$E7="",$E6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7" s="39">
        <f>IF(OR($C$6="",$E7="",$E6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7" s="21"/>
      <c r="Y7" s="39">
        <f>IF(OR($C$6="",$E7="",$E6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7" s="21">
        <f>IF(OR($C$6="",$E7="",$E6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7" s="21">
        <f>IF(OR($C$6="",$E7="",$E6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7" s="21">
        <f>IF(OR($C$6="",$E7="",$E6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7" s="37">
        <f>IF(OR($C$6="",$E7="",$E6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7" s="49">
        <f t="shared" ref="AD7:AD16" si="11">IF(OR($C$6="",$E7="",$E6="",AD6="",S7=""),"",IF(S7=0,AD6,IF($E7&gt;$E6,MIN(AD6*($E7+S7)/($E6+S7),1024),AD6*($E7+S7-1)/($E6+S7-1))))</f>
        <v>85.714285714285708</v>
      </c>
      <c r="AE7" s="50">
        <f t="shared" ref="AE7:AE16" si="12">IF(OR($C$6="",$E7="",$E6="",AE6="",T7=""),"",IF(T7=0,AE6,IF($E7&gt;$E6,MIN(AE6*($E7+T7)/($E6+T7),1024),AE6*($E7+T7-1)/($E6+T7-1))))</f>
        <v>11.290322580645162</v>
      </c>
      <c r="AF7" s="50">
        <f t="shared" ref="AF7:AF16" si="13">IF(OR($C$6="",$E7="",$E6="",AF6="",U7=""),"",IF(U7=0,AF6,IF($E7&gt;$E6,MIN(AF6*($E7+U7)/($E6+U7),1024),AF6*($E7+U7-1)/($E6+U7-1))))</f>
        <v>5.4945054945054945</v>
      </c>
      <c r="AG7" s="50">
        <f t="shared" ref="AG7:AG16" si="14">IF(OR($C$6="",$E7="",$E6="",AG6="",V7=""),"",IF(V7=0,AG6,IF($E7&gt;$E6,MIN(AG6*($E7+V7)/($E6+V7),1024),AG6*($E7+V7-1)/($E6+V7-1))))</f>
        <v>7.0437500000000002</v>
      </c>
      <c r="AH7" s="57">
        <f t="shared" ref="AH7:AH16" si="15">IF(OR($C$6="",$E7="",$E6="",AH6="",W7=""),"",IF(W7=0,AH6,IF($E7&gt;$E6,MIN(AH6*($E7+W7)/($E6+W7),1024),AH6*($E7+W7-1)/($E6+W7-1))))</f>
        <v>13.142857142857142</v>
      </c>
      <c r="AI7" s="2"/>
    </row>
    <row r="8" spans="1:35" ht="13.5" customHeight="1" x14ac:dyDescent="0.15">
      <c r="A8" s="2"/>
      <c r="B8" s="18"/>
      <c r="C8" s="22"/>
      <c r="D8" s="23"/>
      <c r="E8" s="21">
        <v>20</v>
      </c>
      <c r="F8" s="21"/>
      <c r="G8" s="21">
        <f t="shared" si="1"/>
        <v>139</v>
      </c>
      <c r="H8" s="21">
        <f t="shared" si="2"/>
        <v>14</v>
      </c>
      <c r="I8" s="21">
        <f t="shared" si="3"/>
        <v>6</v>
      </c>
      <c r="J8" s="21">
        <f t="shared" si="4"/>
        <v>8</v>
      </c>
      <c r="K8" s="21">
        <f t="shared" si="5"/>
        <v>21</v>
      </c>
      <c r="L8" s="21"/>
      <c r="M8" s="21">
        <f t="shared" si="6"/>
        <v>181</v>
      </c>
      <c r="N8" s="21">
        <f t="shared" si="7"/>
        <v>16</v>
      </c>
      <c r="O8" s="21">
        <f t="shared" si="8"/>
        <v>7</v>
      </c>
      <c r="P8" s="21">
        <f t="shared" si="9"/>
        <v>12</v>
      </c>
      <c r="Q8" s="37">
        <f t="shared" si="10"/>
        <v>23</v>
      </c>
      <c r="R8" s="38"/>
      <c r="S8" s="39">
        <f>IF(OR($C$6="",$E8="",$E7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8" s="39">
        <f>IF(OR($C$6="",$E8="",$E7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8" s="39">
        <f>IF(OR($C$6="",$E8="",$E7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8" s="39">
        <f>IF(OR($C$6="",$E8="",$E7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8" s="39">
        <f>IF(OR($C$6="",$E8="",$E7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8" s="21"/>
      <c r="Y8" s="39">
        <f>IF(OR($C$6="",$E8="",$E7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8" s="21">
        <f>IF(OR($C$6="",$E8="",$E7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8" s="21">
        <f>IF(OR($C$6="",$E8="",$E7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8" s="21">
        <f>IF(OR($C$6="",$E8="",$E7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8" s="37">
        <f>IF(OR($C$6="",$E8="",$E7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8" s="49">
        <f t="shared" si="11"/>
        <v>139.28571428571428</v>
      </c>
      <c r="AE8" s="50">
        <f t="shared" si="12"/>
        <v>14.112903225806452</v>
      </c>
      <c r="AF8" s="50">
        <f t="shared" si="13"/>
        <v>6.0439560439560447</v>
      </c>
      <c r="AG8" s="50">
        <f t="shared" si="14"/>
        <v>8.4812500000000011</v>
      </c>
      <c r="AH8" s="57">
        <f t="shared" si="15"/>
        <v>21.357142857142858</v>
      </c>
      <c r="AI8" s="2"/>
    </row>
    <row r="9" spans="1:35" ht="13.5" customHeight="1" x14ac:dyDescent="0.15">
      <c r="A9" s="2"/>
      <c r="B9" s="18"/>
      <c r="C9" s="22"/>
      <c r="D9" s="23"/>
      <c r="E9" s="21">
        <v>30</v>
      </c>
      <c r="F9" s="21"/>
      <c r="G9" s="21">
        <f t="shared" si="1"/>
        <v>192</v>
      </c>
      <c r="H9" s="21">
        <f t="shared" si="2"/>
        <v>16</v>
      </c>
      <c r="I9" s="21">
        <f t="shared" si="3"/>
        <v>6</v>
      </c>
      <c r="J9" s="21">
        <f t="shared" si="4"/>
        <v>9</v>
      </c>
      <c r="K9" s="21">
        <f t="shared" si="5"/>
        <v>29</v>
      </c>
      <c r="L9" s="21"/>
      <c r="M9" s="21">
        <f t="shared" si="6"/>
        <v>250</v>
      </c>
      <c r="N9" s="21">
        <f t="shared" si="7"/>
        <v>19</v>
      </c>
      <c r="O9" s="21">
        <f t="shared" si="8"/>
        <v>8</v>
      </c>
      <c r="P9" s="21">
        <f t="shared" si="9"/>
        <v>14</v>
      </c>
      <c r="Q9" s="37">
        <f t="shared" si="10"/>
        <v>32</v>
      </c>
      <c r="R9" s="38"/>
      <c r="S9" s="39">
        <f>IF(OR($C$6="",$E9="",$E8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9" s="39">
        <f>IF(OR($C$6="",$E9="",$E8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9" s="39">
        <f>IF(OR($C$6="",$E9="",$E8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9" s="39">
        <f>IF(OR($C$6="",$E9="",$E8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9" s="39">
        <f>IF(OR($C$6="",$E9="",$E8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9" s="21"/>
      <c r="Y9" s="39">
        <f>IF(OR($C$6="",$E9="",$E8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9" s="21">
        <f>IF(OR($C$6="",$E9="",$E8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9" s="21">
        <f>IF(OR($C$6="",$E9="",$E8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9" s="21">
        <f>IF(OR($C$6="",$E9="",$E8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9" s="37">
        <f>IF(OR($C$6="",$E9="",$E8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9" s="49">
        <f t="shared" si="11"/>
        <v>192.85714285714283</v>
      </c>
      <c r="AE9" s="50">
        <f t="shared" si="12"/>
        <v>16.93548387096774</v>
      </c>
      <c r="AF9" s="50">
        <f t="shared" si="13"/>
        <v>6.593406593406594</v>
      </c>
      <c r="AG9" s="50">
        <f t="shared" si="14"/>
        <v>9.9187500000000011</v>
      </c>
      <c r="AH9" s="57">
        <f t="shared" si="15"/>
        <v>29.571428571428573</v>
      </c>
      <c r="AI9" s="2"/>
    </row>
    <row r="10" spans="1:35" ht="13.5" customHeight="1" x14ac:dyDescent="0.15">
      <c r="A10" s="2"/>
      <c r="B10" s="18"/>
      <c r="C10" s="22"/>
      <c r="D10" s="23"/>
      <c r="E10" s="21">
        <v>40</v>
      </c>
      <c r="F10" s="21"/>
      <c r="G10" s="21">
        <f t="shared" si="1"/>
        <v>246</v>
      </c>
      <c r="H10" s="21">
        <f t="shared" si="2"/>
        <v>19</v>
      </c>
      <c r="I10" s="21">
        <f t="shared" si="3"/>
        <v>7</v>
      </c>
      <c r="J10" s="21">
        <f t="shared" si="4"/>
        <v>11</v>
      </c>
      <c r="K10" s="21">
        <f t="shared" si="5"/>
        <v>37</v>
      </c>
      <c r="L10" s="21"/>
      <c r="M10" s="21">
        <f t="shared" si="6"/>
        <v>320</v>
      </c>
      <c r="N10" s="21">
        <f t="shared" si="7"/>
        <v>22</v>
      </c>
      <c r="O10" s="21">
        <f t="shared" si="8"/>
        <v>9</v>
      </c>
      <c r="P10" s="21">
        <f t="shared" si="9"/>
        <v>16</v>
      </c>
      <c r="Q10" s="37">
        <f t="shared" si="10"/>
        <v>41</v>
      </c>
      <c r="R10" s="38"/>
      <c r="S10" s="39">
        <f>IF(OR($C$6="",$E10="",$E9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0" s="39">
        <f>IF(OR($C$6="",$E10="",$E9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0" s="39">
        <f>IF(OR($C$6="",$E10="",$E9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0" s="39">
        <f>IF(OR($C$6="",$E10="",$E9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0" s="39">
        <f>IF(OR($C$6="",$E10="",$E9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0" s="21"/>
      <c r="Y10" s="39">
        <f>IF(OR($C$6="",$E10="",$E9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0" s="21">
        <f>IF(OR($C$6="",$E10="",$E9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0" s="21">
        <f>IF(OR($C$6="",$E10="",$E9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0" s="21">
        <f>IF(OR($C$6="",$E10="",$E9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0" s="37">
        <f>IF(OR($C$6="",$E10="",$E9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0" s="49">
        <f t="shared" si="11"/>
        <v>246.42857142857142</v>
      </c>
      <c r="AE10" s="50">
        <f t="shared" si="12"/>
        <v>19.758064516129028</v>
      </c>
      <c r="AF10" s="50">
        <f t="shared" si="13"/>
        <v>7.1428571428571432</v>
      </c>
      <c r="AG10" s="50">
        <f t="shared" si="14"/>
        <v>11.356250000000001</v>
      </c>
      <c r="AH10" s="57">
        <f t="shared" si="15"/>
        <v>37.785714285714292</v>
      </c>
      <c r="AI10" s="2"/>
    </row>
    <row r="11" spans="1:35" ht="13.5" customHeight="1" x14ac:dyDescent="0.15">
      <c r="A11" s="2"/>
      <c r="B11" s="18"/>
      <c r="C11" s="22"/>
      <c r="D11" s="23"/>
      <c r="E11" s="21">
        <v>50</v>
      </c>
      <c r="F11" s="21"/>
      <c r="G11" s="21">
        <f t="shared" si="1"/>
        <v>300</v>
      </c>
      <c r="H11" s="21">
        <f t="shared" si="2"/>
        <v>22</v>
      </c>
      <c r="I11" s="21">
        <f t="shared" si="3"/>
        <v>7</v>
      </c>
      <c r="J11" s="21">
        <f t="shared" si="4"/>
        <v>12</v>
      </c>
      <c r="K11" s="21">
        <f t="shared" si="5"/>
        <v>46</v>
      </c>
      <c r="L11" s="21"/>
      <c r="M11" s="21">
        <f t="shared" si="6"/>
        <v>390</v>
      </c>
      <c r="N11" s="21">
        <f t="shared" si="7"/>
        <v>25</v>
      </c>
      <c r="O11" s="21">
        <f t="shared" si="8"/>
        <v>10</v>
      </c>
      <c r="P11" s="21">
        <f t="shared" si="9"/>
        <v>18</v>
      </c>
      <c r="Q11" s="37">
        <f t="shared" si="10"/>
        <v>50</v>
      </c>
      <c r="R11" s="38"/>
      <c r="S11" s="39">
        <f>IF(OR($C$6="",$E11="",$E10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1" s="39">
        <f>IF(OR($C$6="",$E11="",$E10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1" s="39">
        <f>IF(OR($C$6="",$E11="",$E10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1" s="39">
        <f>IF(OR($C$6="",$E11="",$E10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1" s="39">
        <f>IF(OR($C$6="",$E11="",$E10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1" s="21"/>
      <c r="Y11" s="39">
        <f>IF(OR($C$6="",$E11="",$E10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1" s="21">
        <f>IF(OR($C$6="",$E11="",$E10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1" s="21">
        <f>IF(OR($C$6="",$E11="",$E10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1" s="21">
        <f>IF(OR($C$6="",$E11="",$E10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1" s="37">
        <f>IF(OR($C$6="",$E11="",$E10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1" s="49">
        <f t="shared" si="11"/>
        <v>300</v>
      </c>
      <c r="AE11" s="50">
        <f t="shared" si="12"/>
        <v>22.580645161290317</v>
      </c>
      <c r="AF11" s="50">
        <f t="shared" si="13"/>
        <v>7.6923076923076925</v>
      </c>
      <c r="AG11" s="50">
        <f t="shared" si="14"/>
        <v>12.793750000000001</v>
      </c>
      <c r="AH11" s="57">
        <f t="shared" si="15"/>
        <v>46.000000000000007</v>
      </c>
      <c r="AI11" s="2"/>
    </row>
    <row r="12" spans="1:35" ht="13.5" customHeight="1" x14ac:dyDescent="0.15">
      <c r="A12" s="2"/>
      <c r="B12" s="18"/>
      <c r="C12" s="22"/>
      <c r="D12" s="23"/>
      <c r="E12" s="21">
        <v>60</v>
      </c>
      <c r="F12" s="21"/>
      <c r="G12" s="21">
        <f t="shared" si="1"/>
        <v>353</v>
      </c>
      <c r="H12" s="21">
        <f t="shared" si="2"/>
        <v>25</v>
      </c>
      <c r="I12" s="21">
        <f t="shared" si="3"/>
        <v>8</v>
      </c>
      <c r="J12" s="21">
        <f t="shared" si="4"/>
        <v>14</v>
      </c>
      <c r="K12" s="21">
        <f t="shared" si="5"/>
        <v>54</v>
      </c>
      <c r="L12" s="21"/>
      <c r="M12" s="21">
        <f t="shared" si="6"/>
        <v>459</v>
      </c>
      <c r="N12" s="21">
        <f t="shared" si="7"/>
        <v>29</v>
      </c>
      <c r="O12" s="21">
        <f t="shared" si="8"/>
        <v>10</v>
      </c>
      <c r="P12" s="21">
        <f t="shared" si="9"/>
        <v>20</v>
      </c>
      <c r="Q12" s="37">
        <f t="shared" si="10"/>
        <v>59</v>
      </c>
      <c r="R12" s="38"/>
      <c r="S12" s="39">
        <f>IF(OR($C$6="",$E12="",$E11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2" s="39">
        <f>IF(OR($C$6="",$E12="",$E11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2" s="39">
        <f>IF(OR($C$6="",$E12="",$E11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2" s="39">
        <f>IF(OR($C$6="",$E12="",$E11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2" s="39">
        <f>IF(OR($C$6="",$E12="",$E11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2" s="21"/>
      <c r="Y12" s="39">
        <f>IF(OR($C$6="",$E12="",$E11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2" s="21">
        <f>IF(OR($C$6="",$E12="",$E11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2" s="21">
        <f>IF(OR($C$6="",$E12="",$E11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2" s="21">
        <f>IF(OR($C$6="",$E12="",$E11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2" s="37">
        <f>IF(OR($C$6="",$E12="",$E11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2" s="49">
        <f t="shared" si="11"/>
        <v>353.57142857142856</v>
      </c>
      <c r="AE12" s="50">
        <f t="shared" si="12"/>
        <v>25.403225806451609</v>
      </c>
      <c r="AF12" s="50">
        <f t="shared" si="13"/>
        <v>8.2417582417582409</v>
      </c>
      <c r="AG12" s="50">
        <f t="shared" si="14"/>
        <v>14.231250000000003</v>
      </c>
      <c r="AH12" s="57">
        <f t="shared" si="15"/>
        <v>54.214285714285722</v>
      </c>
      <c r="AI12" s="2"/>
    </row>
    <row r="13" spans="1:35" ht="13.5" customHeight="1" x14ac:dyDescent="0.15">
      <c r="A13" s="2"/>
      <c r="B13" s="18"/>
      <c r="C13" s="22"/>
      <c r="D13" s="23"/>
      <c r="E13" s="21">
        <v>70</v>
      </c>
      <c r="F13" s="21"/>
      <c r="G13" s="21">
        <f t="shared" si="1"/>
        <v>407</v>
      </c>
      <c r="H13" s="21">
        <f t="shared" si="2"/>
        <v>28</v>
      </c>
      <c r="I13" s="21">
        <f t="shared" si="3"/>
        <v>8</v>
      </c>
      <c r="J13" s="21">
        <f t="shared" si="4"/>
        <v>15</v>
      </c>
      <c r="K13" s="21">
        <f t="shared" si="5"/>
        <v>62</v>
      </c>
      <c r="L13" s="21"/>
      <c r="M13" s="21">
        <f t="shared" si="6"/>
        <v>529</v>
      </c>
      <c r="N13" s="21">
        <f t="shared" si="7"/>
        <v>32</v>
      </c>
      <c r="O13" s="21">
        <f t="shared" si="8"/>
        <v>11</v>
      </c>
      <c r="P13" s="21">
        <f t="shared" si="9"/>
        <v>23</v>
      </c>
      <c r="Q13" s="37">
        <f t="shared" si="10"/>
        <v>68</v>
      </c>
      <c r="R13" s="38"/>
      <c r="S13" s="39">
        <f>IF(OR($C$6="",$E13="",$E12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3" s="39">
        <f>IF(OR($C$6="",$E13="",$E12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3" s="39">
        <f>IF(OR($C$6="",$E13="",$E12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3" s="39">
        <f>IF(OR($C$6="",$E13="",$E12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3" s="39">
        <f>IF(OR($C$6="",$E13="",$E12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3" s="21"/>
      <c r="Y13" s="39">
        <f>IF(OR($C$6="",$E13="",$E12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3" s="21">
        <f>IF(OR($C$6="",$E13="",$E12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3" s="21">
        <f>IF(OR($C$6="",$E13="",$E12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3" s="21">
        <f>IF(OR($C$6="",$E13="",$E12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3" s="37">
        <f>IF(OR($C$6="",$E13="",$E12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3" s="49">
        <f t="shared" si="11"/>
        <v>407.14285714285711</v>
      </c>
      <c r="AE13" s="50">
        <f t="shared" si="12"/>
        <v>28.2258064516129</v>
      </c>
      <c r="AF13" s="50">
        <f t="shared" si="13"/>
        <v>8.7912087912087902</v>
      </c>
      <c r="AG13" s="50">
        <f t="shared" si="14"/>
        <v>15.668750000000005</v>
      </c>
      <c r="AH13" s="57">
        <f t="shared" si="15"/>
        <v>62.428571428571438</v>
      </c>
      <c r="AI13" s="2"/>
    </row>
    <row r="14" spans="1:35" ht="13.5" customHeight="1" x14ac:dyDescent="0.15">
      <c r="A14" s="2"/>
      <c r="B14" s="18"/>
      <c r="C14" s="22"/>
      <c r="D14" s="23"/>
      <c r="E14" s="21">
        <v>80</v>
      </c>
      <c r="F14" s="21"/>
      <c r="G14" s="21">
        <f t="shared" si="1"/>
        <v>460</v>
      </c>
      <c r="H14" s="21">
        <f t="shared" si="2"/>
        <v>31</v>
      </c>
      <c r="I14" s="21">
        <f t="shared" si="3"/>
        <v>9</v>
      </c>
      <c r="J14" s="21">
        <f t="shared" si="4"/>
        <v>17</v>
      </c>
      <c r="K14" s="21">
        <f t="shared" si="5"/>
        <v>70</v>
      </c>
      <c r="L14" s="21"/>
      <c r="M14" s="21">
        <f t="shared" si="6"/>
        <v>598</v>
      </c>
      <c r="N14" s="21">
        <f t="shared" si="7"/>
        <v>35</v>
      </c>
      <c r="O14" s="21">
        <f t="shared" si="8"/>
        <v>12</v>
      </c>
      <c r="P14" s="21">
        <f t="shared" si="9"/>
        <v>25</v>
      </c>
      <c r="Q14" s="37">
        <f t="shared" si="10"/>
        <v>77</v>
      </c>
      <c r="R14" s="38"/>
      <c r="S14" s="39">
        <f>IF(OR($C$6="",$E14="",$E13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4" s="39">
        <f>IF(OR($C$6="",$E14="",$E13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4" s="39">
        <f>IF(OR($C$6="",$E14="",$E13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4" s="39">
        <f>IF(OR($C$6="",$E14="",$E13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4" s="39">
        <f>IF(OR($C$6="",$E14="",$E13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4" s="21"/>
      <c r="Y14" s="39">
        <f>IF(OR($C$6="",$E14="",$E13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4" s="21">
        <f>IF(OR($C$6="",$E14="",$E13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4" s="21">
        <f>IF(OR($C$6="",$E14="",$E13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4" s="21">
        <f>IF(OR($C$6="",$E14="",$E13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4" s="37">
        <f>IF(OR($C$6="",$E14="",$E13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4" s="49">
        <f t="shared" si="11"/>
        <v>460.71428571428567</v>
      </c>
      <c r="AE14" s="50">
        <f t="shared" si="12"/>
        <v>31.048387096774192</v>
      </c>
      <c r="AF14" s="50">
        <f t="shared" si="13"/>
        <v>9.3406593406593394</v>
      </c>
      <c r="AG14" s="50">
        <f t="shared" si="14"/>
        <v>17.106250000000006</v>
      </c>
      <c r="AH14" s="57">
        <f t="shared" si="15"/>
        <v>70.642857142857153</v>
      </c>
      <c r="AI14" s="2"/>
    </row>
    <row r="15" spans="1:35" ht="13.5" customHeight="1" x14ac:dyDescent="0.15">
      <c r="A15" s="2"/>
      <c r="B15" s="18"/>
      <c r="C15" s="22"/>
      <c r="D15" s="23"/>
      <c r="E15" s="21">
        <v>90</v>
      </c>
      <c r="F15" s="21"/>
      <c r="G15" s="21">
        <f t="shared" si="1"/>
        <v>514</v>
      </c>
      <c r="H15" s="21">
        <f t="shared" si="2"/>
        <v>33</v>
      </c>
      <c r="I15" s="21">
        <f t="shared" si="3"/>
        <v>9</v>
      </c>
      <c r="J15" s="21">
        <f t="shared" si="4"/>
        <v>18</v>
      </c>
      <c r="K15" s="21">
        <f t="shared" si="5"/>
        <v>78</v>
      </c>
      <c r="L15" s="21"/>
      <c r="M15" s="21">
        <f t="shared" si="6"/>
        <v>668</v>
      </c>
      <c r="N15" s="21">
        <f t="shared" si="7"/>
        <v>38</v>
      </c>
      <c r="O15" s="21">
        <f t="shared" si="8"/>
        <v>13</v>
      </c>
      <c r="P15" s="21">
        <f t="shared" si="9"/>
        <v>27</v>
      </c>
      <c r="Q15" s="37">
        <f t="shared" si="10"/>
        <v>86</v>
      </c>
      <c r="R15" s="38"/>
      <c r="S15" s="39">
        <f>IF(OR($C$6="",$E15="",$E14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5" s="39">
        <f>IF(OR($C$6="",$E15="",$E14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5" s="39">
        <f>IF(OR($C$6="",$E15="",$E14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5" s="39">
        <f>IF(OR($C$6="",$E15="",$E14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5" s="39">
        <f>IF(OR($C$6="",$E15="",$E14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5" s="21"/>
      <c r="Y15" s="39">
        <f>IF(OR($C$6="",$E15="",$E14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5" s="21">
        <f>IF(OR($C$6="",$E15="",$E14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5" s="21">
        <f>IF(OR($C$6="",$E15="",$E14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5" s="21">
        <f>IF(OR($C$6="",$E15="",$E14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5" s="37">
        <f>IF(OR($C$6="",$E15="",$E14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5" s="49">
        <f t="shared" si="11"/>
        <v>514.28571428571422</v>
      </c>
      <c r="AE15" s="50">
        <f t="shared" si="12"/>
        <v>33.87096774193548</v>
      </c>
      <c r="AF15" s="50">
        <f t="shared" si="13"/>
        <v>9.8901098901098887</v>
      </c>
      <c r="AG15" s="50">
        <f t="shared" si="14"/>
        <v>18.543750000000006</v>
      </c>
      <c r="AH15" s="57">
        <f t="shared" si="15"/>
        <v>78.857142857142861</v>
      </c>
      <c r="AI15" s="2"/>
    </row>
    <row r="16" spans="1:35" ht="13.5" customHeight="1" x14ac:dyDescent="0.15">
      <c r="A16" s="2"/>
      <c r="B16" s="18"/>
      <c r="C16" s="22"/>
      <c r="D16" s="22"/>
      <c r="E16" s="21">
        <v>99</v>
      </c>
      <c r="F16" s="21"/>
      <c r="G16" s="21">
        <f t="shared" si="1"/>
        <v>562</v>
      </c>
      <c r="H16" s="21">
        <f t="shared" si="2"/>
        <v>36</v>
      </c>
      <c r="I16" s="21">
        <f t="shared" si="3"/>
        <v>10</v>
      </c>
      <c r="J16" s="21">
        <f t="shared" si="4"/>
        <v>19</v>
      </c>
      <c r="K16" s="21">
        <f t="shared" si="5"/>
        <v>86</v>
      </c>
      <c r="L16" s="21"/>
      <c r="M16" s="21">
        <f t="shared" si="6"/>
        <v>731</v>
      </c>
      <c r="N16" s="21">
        <f t="shared" si="7"/>
        <v>41</v>
      </c>
      <c r="O16" s="21">
        <f t="shared" si="8"/>
        <v>13</v>
      </c>
      <c r="P16" s="21">
        <f t="shared" si="9"/>
        <v>29</v>
      </c>
      <c r="Q16" s="37">
        <f t="shared" si="10"/>
        <v>94</v>
      </c>
      <c r="R16" s="38"/>
      <c r="S16" s="39">
        <f>IF(OR($C$6="",$E16="",$E15="",ISNA(INDEX(成長値マスタ!$J$5:$N$55,MATCH($C$6,成長値マスタ!$I$5:$I$55,0),MATCH(S$4,成長値マスタ!$J$4:$N$4,0)))),"",INDEX(成長値マスタ!$J$5:$N$55,MATCH($C$6,成長値マスタ!$I$5:$I$55,0),MATCH(S$4,成長値マスタ!$J$4:$N$4,0)))</f>
        <v>6</v>
      </c>
      <c r="T16" s="39">
        <f>IF(OR($C$6="",$E16="",$E15="",ISNA(INDEX(成長値マスタ!$J$5:$N$55,MATCH($C$6,成長値マスタ!$I$5:$I$55,0),MATCH(T$4,成長値マスタ!$J$4:$N$4,0)))),"",INDEX(成長値マスタ!$J$5:$N$55,MATCH($C$6,成長値マスタ!$I$5:$I$55,0),MATCH(T$4,成長値マスタ!$J$4:$N$4,0)))</f>
        <v>30</v>
      </c>
      <c r="U16" s="39">
        <f>IF(OR($C$6="",$E16="",$E15="",ISNA(INDEX(成長値マスタ!$J$5:$N$55,MATCH($C$6,成長値マスタ!$I$5:$I$55,0),MATCH(U$4,成長値マスタ!$J$4:$N$4,0)))),"",INDEX(成長値マスタ!$J$5:$N$55,MATCH($C$6,成長値マスタ!$I$5:$I$55,0),MATCH(U$4,成長値マスタ!$J$4:$N$4,0)))</f>
        <v>90</v>
      </c>
      <c r="V16" s="39">
        <f>IF(OR($C$6="",$E16="",$E15="",ISNA(INDEX(成長値マスタ!$J$5:$N$55,MATCH($C$6,成長値マスタ!$I$5:$I$55,0),MATCH(V$4,成長値マスタ!$J$4:$N$4,0)))),"",INDEX(成長値マスタ!$J$5:$N$55,MATCH($C$6,成長値マスタ!$I$5:$I$55,0),MATCH(V$4,成長値マスタ!$J$4:$N$4,0)))</f>
        <v>39</v>
      </c>
      <c r="W16" s="39">
        <f>IF(OR($C$6="",$E16="",$E15="",ISNA(INDEX(成長値マスタ!$J$5:$N$55,MATCH($C$6,成長値マスタ!$I$5:$I$55,0),MATCH(W$4,成長値マスタ!$J$4:$N$4,0)))),"",INDEX(成長値マスタ!$J$5:$N$55,MATCH($C$6,成長値マスタ!$I$5:$I$55,0),MATCH(W$4,成長値マスタ!$J$4:$N$4,0)))</f>
        <v>6</v>
      </c>
      <c r="X16" s="21"/>
      <c r="Y16" s="39">
        <f>IF(OR($C$6="",$E16="",$E15="",ISNA(INDEX(補正値マスタ!$M$5:$T$55,MATCH($C$6,補正値マスタ!$L$5:$L$55,0),MATCH(Y$4,補正値マスタ!$M$4:$T$4,0)))),"",INDEX(補正値マスタ!$M$5:$T$55,MATCH($C$6,補正値マスタ!$L$5:$L$55,0),MATCH(Y$4,補正値マスタ!$M$4:$T$4,0)))</f>
        <v>130</v>
      </c>
      <c r="Z16" s="21">
        <f>IF(OR($C$6="",$E16="",$E15="",ISNA(INDEX(補正値マスタ!$M$5:$T$55,MATCH($C$6,補正値マスタ!$L$5:$L$55,0),MATCH(Z$4,補正値マスタ!$M$4:$T$4,0)))),"",INDEX(補正値マスタ!$M$5:$T$55,MATCH($C$6,補正値マスタ!$L$5:$L$55,0),MATCH(Z$4,補正値マスタ!$M$4:$T$4,0)))</f>
        <v>115</v>
      </c>
      <c r="AA16" s="21">
        <f>IF(OR($C$6="",$E16="",$E15="",ISNA(INDEX(補正値マスタ!$M$5:$T$55,MATCH($C$6,補正値マスタ!$L$5:$L$55,0),MATCH(AA$4,補正値マスタ!$M$4:$T$4,0)))),"",INDEX(補正値マスタ!$M$5:$T$55,MATCH($C$6,補正値マスタ!$L$5:$L$55,0),MATCH(AA$4,補正値マスタ!$M$4:$T$4,0)))</f>
        <v>132</v>
      </c>
      <c r="AB16" s="21">
        <f>IF(OR($C$6="",$E16="",$E15="",ISNA(INDEX(補正値マスタ!$M$5:$T$55,MATCH($C$6,補正値マスタ!$L$5:$L$55,0),MATCH(AB$4,補正値マスタ!$M$4:$T$4,0)))),"",INDEX(補正値マスタ!$M$5:$T$55,MATCH($C$6,補正値マスタ!$L$5:$L$55,0),MATCH(AB$4,補正値マスタ!$M$4:$T$4,0)))</f>
        <v>147</v>
      </c>
      <c r="AC16" s="37">
        <f>IF(OR($C$6="",$E16="",$E15="",ISNA(INDEX(補正値マスタ!$M$5:$T$55,MATCH($C$6,補正値マスタ!$L$5:$L$55,0),MATCH(AC$4,補正値マスタ!$M$4:$T$4,0)))),"",INDEX(補正値マスタ!$M$5:$T$55,MATCH($C$6,補正値マスタ!$L$5:$L$55,0),MATCH(AC$4,補正値マスタ!$M$4:$T$4,0)))</f>
        <v>110</v>
      </c>
      <c r="AD16" s="49">
        <f t="shared" si="11"/>
        <v>562.49999999999989</v>
      </c>
      <c r="AE16" s="50">
        <f t="shared" si="12"/>
        <v>36.411290322580641</v>
      </c>
      <c r="AF16" s="50">
        <f t="shared" si="13"/>
        <v>10.384615384615383</v>
      </c>
      <c r="AG16" s="50">
        <f t="shared" si="14"/>
        <v>19.837500000000006</v>
      </c>
      <c r="AH16" s="57">
        <f t="shared" si="15"/>
        <v>86.25</v>
      </c>
      <c r="AI16" s="2"/>
    </row>
    <row r="17" spans="1:35" ht="1.5" customHeight="1" x14ac:dyDescent="0.15">
      <c r="A17" s="2"/>
      <c r="B17" s="24"/>
      <c r="C17" s="25"/>
      <c r="D17" s="25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40"/>
      <c r="R17" s="41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40"/>
      <c r="AD17" s="51"/>
      <c r="AE17" s="52"/>
      <c r="AF17" s="52"/>
      <c r="AG17" s="52"/>
      <c r="AH17" s="58"/>
      <c r="AI17" s="2"/>
    </row>
    <row r="18" spans="1:35" ht="13.5" customHeight="1" x14ac:dyDescent="0.15">
      <c r="A18" s="2"/>
      <c r="B18" s="2"/>
      <c r="C18" s="27"/>
      <c r="D18" s="27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53"/>
      <c r="AE18" s="53"/>
      <c r="AF18" s="53"/>
      <c r="AG18" s="53"/>
      <c r="AH18" s="53"/>
      <c r="AI18" s="2"/>
    </row>
    <row r="19" spans="1:35" ht="13.5" customHeight="1" x14ac:dyDescent="0.15">
      <c r="C19" s="29"/>
      <c r="D19" s="29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54"/>
      <c r="AE19" s="54"/>
      <c r="AF19" s="54"/>
      <c r="AG19" s="54"/>
      <c r="AH19" s="54"/>
    </row>
    <row r="20" spans="1:35" ht="13.5" customHeight="1" x14ac:dyDescent="0.15">
      <c r="C20" s="29"/>
      <c r="D20" s="29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54"/>
      <c r="AE20" s="54"/>
      <c r="AF20" s="54"/>
      <c r="AG20" s="54"/>
      <c r="AH20" s="54"/>
    </row>
    <row r="21" spans="1:35" ht="13.5" customHeight="1" x14ac:dyDescent="0.15">
      <c r="C21" s="29"/>
      <c r="D21" s="29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54"/>
      <c r="AE21" s="54"/>
      <c r="AF21" s="54"/>
      <c r="AG21" s="54"/>
      <c r="AH21" s="54"/>
    </row>
    <row r="22" spans="1:35" ht="13.5" customHeight="1" x14ac:dyDescent="0.15">
      <c r="C22" s="29"/>
      <c r="D22" s="29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54"/>
      <c r="AE22" s="54"/>
      <c r="AF22" s="54"/>
      <c r="AG22" s="54"/>
      <c r="AH22" s="54"/>
    </row>
    <row r="23" spans="1:35" ht="13.5" customHeight="1" x14ac:dyDescent="0.15">
      <c r="C23" s="29"/>
      <c r="D23" s="29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54"/>
      <c r="AE23" s="54"/>
      <c r="AF23" s="54"/>
      <c r="AG23" s="54"/>
      <c r="AH23" s="54"/>
    </row>
    <row r="24" spans="1:35" ht="13.5" customHeight="1" x14ac:dyDescent="0.15">
      <c r="C24" s="29"/>
      <c r="D24" s="29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54"/>
      <c r="AE24" s="54"/>
      <c r="AF24" s="54"/>
      <c r="AG24" s="54"/>
      <c r="AH24" s="54"/>
    </row>
    <row r="25" spans="1:35" ht="13.5" customHeight="1" x14ac:dyDescent="0.15">
      <c r="C25" s="29"/>
      <c r="D25" s="29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54"/>
      <c r="AE25" s="54"/>
      <c r="AF25" s="54"/>
      <c r="AG25" s="54"/>
      <c r="AH25" s="54"/>
    </row>
    <row r="26" spans="1:35" ht="13.5" customHeight="1" x14ac:dyDescent="0.15">
      <c r="C26" s="29"/>
      <c r="D26" s="29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54"/>
      <c r="AE26" s="54"/>
      <c r="AF26" s="54"/>
      <c r="AG26" s="54"/>
      <c r="AH26" s="54"/>
    </row>
    <row r="27" spans="1:35" ht="13.5" customHeight="1" x14ac:dyDescent="0.15">
      <c r="C27" s="29"/>
      <c r="D27" s="29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54"/>
      <c r="AE27" s="54"/>
      <c r="AF27" s="54"/>
      <c r="AG27" s="54"/>
      <c r="AH27" s="54"/>
    </row>
    <row r="28" spans="1:35" ht="13.5" customHeight="1" x14ac:dyDescent="0.15">
      <c r="C28" s="29"/>
      <c r="D28" s="29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54"/>
      <c r="AE28" s="54"/>
      <c r="AF28" s="54"/>
      <c r="AG28" s="54"/>
      <c r="AH28" s="54"/>
    </row>
    <row r="29" spans="1:35" ht="13.5" customHeight="1" x14ac:dyDescent="0.15">
      <c r="C29" s="29"/>
      <c r="D29" s="29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54"/>
      <c r="AE29" s="54"/>
      <c r="AF29" s="54"/>
      <c r="AG29" s="54"/>
      <c r="AH29" s="54"/>
    </row>
    <row r="30" spans="1:35" ht="13.5" customHeight="1" x14ac:dyDescent="0.15">
      <c r="C30" s="29"/>
      <c r="D30" s="29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54"/>
      <c r="AE30" s="54"/>
      <c r="AF30" s="54"/>
      <c r="AG30" s="54"/>
      <c r="AH30" s="54"/>
    </row>
    <row r="31" spans="1:35" ht="13.5" customHeight="1" x14ac:dyDescent="0.15">
      <c r="C31" s="29"/>
      <c r="D31" s="29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54"/>
      <c r="AE31" s="54"/>
      <c r="AF31" s="54"/>
      <c r="AG31" s="54"/>
      <c r="AH31" s="54"/>
    </row>
    <row r="32" spans="1:35" ht="13.5" customHeight="1" x14ac:dyDescent="0.15">
      <c r="C32" s="29"/>
      <c r="D32" s="29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54"/>
      <c r="AE32" s="54"/>
      <c r="AF32" s="54"/>
      <c r="AG32" s="54"/>
      <c r="AH32" s="54"/>
    </row>
    <row r="33" spans="3:34" ht="13.5" customHeight="1" x14ac:dyDescent="0.15">
      <c r="C33" s="29"/>
      <c r="D33" s="29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54"/>
      <c r="AE33" s="54"/>
      <c r="AF33" s="54"/>
      <c r="AG33" s="54"/>
      <c r="AH33" s="54"/>
    </row>
    <row r="34" spans="3:34" ht="13.5" customHeight="1" x14ac:dyDescent="0.15">
      <c r="C34" s="29"/>
      <c r="D34" s="29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54"/>
      <c r="AE34" s="54"/>
      <c r="AF34" s="54"/>
      <c r="AG34" s="54"/>
      <c r="AH34" s="54"/>
    </row>
    <row r="35" spans="3:34" ht="13.5" customHeight="1" x14ac:dyDescent="0.15">
      <c r="C35" s="29"/>
      <c r="D35" s="29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54"/>
      <c r="AE35" s="54"/>
      <c r="AF35" s="54"/>
      <c r="AG35" s="54"/>
      <c r="AH35" s="54"/>
    </row>
    <row r="36" spans="3:34" ht="13.5" customHeight="1" x14ac:dyDescent="0.15">
      <c r="C36" s="29"/>
      <c r="D36" s="29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54"/>
      <c r="AE36" s="54"/>
      <c r="AF36" s="54"/>
      <c r="AG36" s="54"/>
      <c r="AH36" s="54"/>
    </row>
    <row r="37" spans="3:34" ht="13.5" customHeight="1" x14ac:dyDescent="0.15">
      <c r="C37" s="29"/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54"/>
      <c r="AE37" s="54"/>
      <c r="AF37" s="54"/>
      <c r="AG37" s="54"/>
      <c r="AH37" s="54"/>
    </row>
    <row r="38" spans="3:34" ht="13.5" customHeight="1" x14ac:dyDescent="0.15">
      <c r="C38" s="29"/>
      <c r="D38" s="29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54"/>
      <c r="AE38" s="54"/>
      <c r="AF38" s="54"/>
      <c r="AG38" s="54"/>
      <c r="AH38" s="54"/>
    </row>
    <row r="39" spans="3:34" ht="13.5" customHeight="1" x14ac:dyDescent="0.15">
      <c r="C39" s="29"/>
      <c r="D39" s="29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54"/>
      <c r="AE39" s="54"/>
      <c r="AF39" s="54"/>
      <c r="AG39" s="54"/>
      <c r="AH39" s="54"/>
    </row>
    <row r="40" spans="3:34" ht="13.5" customHeight="1" x14ac:dyDescent="0.15">
      <c r="C40" s="29"/>
      <c r="D40" s="29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54"/>
      <c r="AE40" s="54"/>
      <c r="AF40" s="54"/>
      <c r="AG40" s="54"/>
      <c r="AH40" s="54"/>
    </row>
    <row r="41" spans="3:34" ht="13.5" customHeight="1" x14ac:dyDescent="0.15">
      <c r="C41" s="29"/>
      <c r="D41" s="29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54"/>
      <c r="AE41" s="54"/>
      <c r="AF41" s="54"/>
      <c r="AG41" s="54"/>
      <c r="AH41" s="54"/>
    </row>
    <row r="42" spans="3:34" ht="13.5" customHeight="1" x14ac:dyDescent="0.15">
      <c r="C42" s="29"/>
      <c r="D42" s="29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54"/>
      <c r="AE42" s="54"/>
      <c r="AF42" s="54"/>
      <c r="AG42" s="54"/>
      <c r="AH42" s="54"/>
    </row>
    <row r="43" spans="3:34" ht="13.5" customHeight="1" x14ac:dyDescent="0.15">
      <c r="C43" s="29"/>
      <c r="D43" s="29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54"/>
      <c r="AE43" s="54"/>
      <c r="AF43" s="54"/>
      <c r="AG43" s="54"/>
      <c r="AH43" s="54"/>
    </row>
    <row r="44" spans="3:34" ht="13.5" customHeight="1" x14ac:dyDescent="0.15">
      <c r="C44" s="29"/>
      <c r="D44" s="29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54"/>
      <c r="AE44" s="54"/>
      <c r="AF44" s="54"/>
      <c r="AG44" s="54"/>
      <c r="AH44" s="54"/>
    </row>
    <row r="45" spans="3:34" ht="13.5" customHeight="1" x14ac:dyDescent="0.15">
      <c r="C45" s="29"/>
      <c r="D45" s="2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54"/>
      <c r="AE45" s="54"/>
      <c r="AF45" s="54"/>
      <c r="AG45" s="54"/>
      <c r="AH45" s="54"/>
    </row>
    <row r="46" spans="3:34" ht="13.5" customHeight="1" x14ac:dyDescent="0.15">
      <c r="C46" s="29"/>
      <c r="D46" s="29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54"/>
      <c r="AE46" s="54"/>
      <c r="AF46" s="54"/>
      <c r="AG46" s="54"/>
      <c r="AH46" s="54"/>
    </row>
    <row r="47" spans="3:34" ht="13.5" customHeight="1" x14ac:dyDescent="0.15">
      <c r="C47" s="29"/>
      <c r="D47" s="29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54"/>
      <c r="AE47" s="54"/>
      <c r="AF47" s="54"/>
      <c r="AG47" s="54"/>
      <c r="AH47" s="54"/>
    </row>
    <row r="48" spans="3:34" ht="13.5" customHeight="1" x14ac:dyDescent="0.15">
      <c r="C48" s="29"/>
      <c r="D48" s="29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54"/>
      <c r="AE48" s="54"/>
      <c r="AF48" s="54"/>
      <c r="AG48" s="54"/>
      <c r="AH48" s="54"/>
    </row>
    <row r="49" spans="1:34" ht="15.75" x14ac:dyDescent="0.15">
      <c r="C49" s="29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54"/>
      <c r="AE49" s="54"/>
      <c r="AF49" s="54"/>
      <c r="AG49" s="54"/>
      <c r="AH49" s="54"/>
    </row>
    <row r="50" spans="1:34" ht="15.75" hidden="1" x14ac:dyDescent="0.15">
      <c r="A50" s="1" t="str">
        <f>補正値マスタ!L5</f>
        <v>チョコボ</v>
      </c>
    </row>
    <row r="51" spans="1:34" ht="15.75" hidden="1" x14ac:dyDescent="0.15">
      <c r="A51" s="1" t="str">
        <f>補正値マスタ!L6</f>
        <v>黒チョコボ</v>
      </c>
      <c r="AD51" s="1"/>
      <c r="AE51" s="1"/>
      <c r="AF51" s="1"/>
      <c r="AG51" s="1"/>
      <c r="AH51" s="1"/>
    </row>
    <row r="52" spans="1:34" ht="15.75" hidden="1" x14ac:dyDescent="0.15">
      <c r="A52" s="1" t="str">
        <f>補正値マスタ!L7</f>
        <v>赤チョコボ</v>
      </c>
      <c r="AD52" s="1"/>
      <c r="AE52" s="1"/>
      <c r="AF52" s="1"/>
      <c r="AG52" s="1"/>
      <c r="AH52" s="1"/>
    </row>
    <row r="53" spans="1:34" ht="15.75" hidden="1" x14ac:dyDescent="0.15">
      <c r="A53" s="1" t="str">
        <f>補正値マスタ!L8</f>
        <v>ゴブリン</v>
      </c>
      <c r="AD53" s="1"/>
      <c r="AE53" s="1"/>
      <c r="AF53" s="1"/>
      <c r="AG53" s="1"/>
      <c r="AH53" s="1"/>
    </row>
    <row r="54" spans="1:34" ht="15.75" hidden="1" x14ac:dyDescent="0.15">
      <c r="A54" s="1" t="str">
        <f>補正値マスタ!L9</f>
        <v>ブラックゴブリン</v>
      </c>
      <c r="AD54" s="1"/>
      <c r="AE54" s="1"/>
      <c r="AF54" s="1"/>
      <c r="AG54" s="1"/>
      <c r="AH54" s="1"/>
    </row>
    <row r="55" spans="1:34" ht="15.75" hidden="1" x14ac:dyDescent="0.15">
      <c r="A55" s="1" t="str">
        <f>補正値マスタ!L10</f>
        <v>ガルブデガック</v>
      </c>
      <c r="AD55" s="1"/>
      <c r="AE55" s="1"/>
      <c r="AF55" s="1"/>
      <c r="AG55" s="1"/>
      <c r="AH55" s="1"/>
    </row>
    <row r="56" spans="1:34" ht="15.75" hidden="1" x14ac:dyDescent="0.15">
      <c r="A56" s="1" t="str">
        <f>補正値マスタ!L11</f>
        <v>ボム</v>
      </c>
      <c r="AD56" s="1"/>
      <c r="AE56" s="1"/>
      <c r="AF56" s="1"/>
      <c r="AG56" s="1"/>
      <c r="AH56" s="1"/>
    </row>
    <row r="57" spans="1:34" ht="15.75" hidden="1" x14ac:dyDescent="0.15">
      <c r="A57" s="1" t="str">
        <f>補正値マスタ!L12</f>
        <v>グレネイド</v>
      </c>
      <c r="AD57" s="1"/>
      <c r="AE57" s="1"/>
      <c r="AF57" s="1"/>
      <c r="AG57" s="1"/>
      <c r="AH57" s="1"/>
    </row>
    <row r="58" spans="1:34" ht="15.75" hidden="1" x14ac:dyDescent="0.15">
      <c r="A58" s="1" t="str">
        <f>補正値マスタ!L13</f>
        <v>イクスプロジャ</v>
      </c>
      <c r="AD58" s="1"/>
      <c r="AE58" s="1"/>
      <c r="AF58" s="1"/>
      <c r="AG58" s="1"/>
      <c r="AH58" s="1"/>
    </row>
    <row r="59" spans="1:34" ht="15.75" hidden="1" x14ac:dyDescent="0.15">
      <c r="A59" s="1" t="str">
        <f>補正値マスタ!L14</f>
        <v>レッドパンサー</v>
      </c>
      <c r="AD59" s="1"/>
      <c r="AE59" s="1"/>
      <c r="AF59" s="1"/>
      <c r="AG59" s="1"/>
      <c r="AH59" s="1"/>
    </row>
    <row r="60" spans="1:34" ht="15.75" hidden="1" x14ac:dyDescent="0.15">
      <c r="A60" s="1" t="str">
        <f>補正値マスタ!L15</f>
        <v>クアール</v>
      </c>
      <c r="AD60" s="1"/>
      <c r="AE60" s="1"/>
      <c r="AF60" s="1"/>
      <c r="AG60" s="1"/>
      <c r="AH60" s="1"/>
    </row>
    <row r="61" spans="1:34" ht="15.75" hidden="1" x14ac:dyDescent="0.15">
      <c r="A61" s="1" t="str">
        <f>補正値マスタ!L16</f>
        <v>バンパイア</v>
      </c>
      <c r="AD61" s="1"/>
      <c r="AE61" s="1"/>
      <c r="AF61" s="1"/>
      <c r="AG61" s="1"/>
      <c r="AH61" s="1"/>
    </row>
    <row r="62" spans="1:34" ht="15.75" hidden="1" x14ac:dyDescent="0.15">
      <c r="A62" s="1" t="str">
        <f>補正値マスタ!L17</f>
        <v>ピスコディーモン</v>
      </c>
      <c r="AD62" s="1"/>
      <c r="AE62" s="1"/>
      <c r="AF62" s="1"/>
      <c r="AG62" s="1"/>
      <c r="AH62" s="1"/>
    </row>
    <row r="63" spans="1:34" ht="15.75" hidden="1" x14ac:dyDescent="0.15">
      <c r="A63" s="1" t="str">
        <f>補正値マスタ!L18</f>
        <v>スクイドラーケン</v>
      </c>
      <c r="AD63" s="1"/>
      <c r="AE63" s="1"/>
      <c r="AF63" s="1"/>
      <c r="AG63" s="1"/>
      <c r="AH63" s="1"/>
    </row>
    <row r="64" spans="1:34" ht="15.75" hidden="1" x14ac:dyDescent="0.15">
      <c r="A64" s="1" t="str">
        <f>補正値マスタ!L19</f>
        <v>マインドフレイア</v>
      </c>
      <c r="AD64" s="1"/>
      <c r="AE64" s="1"/>
      <c r="AF64" s="1"/>
      <c r="AG64" s="1"/>
      <c r="AH64" s="1"/>
    </row>
    <row r="65" spans="1:34" ht="15.75" hidden="1" x14ac:dyDescent="0.15">
      <c r="A65" s="1" t="str">
        <f>補正値マスタ!L20</f>
        <v>スケルトン</v>
      </c>
      <c r="AD65" s="1"/>
      <c r="AE65" s="1"/>
      <c r="AF65" s="1"/>
      <c r="AG65" s="1"/>
      <c r="AH65" s="1"/>
    </row>
    <row r="66" spans="1:34" ht="15.75" hidden="1" x14ac:dyDescent="0.15">
      <c r="A66" s="1" t="str">
        <f>補正値マスタ!L21</f>
        <v>ボーンスナッチ</v>
      </c>
      <c r="AD66" s="1"/>
      <c r="AE66" s="1"/>
      <c r="AF66" s="1"/>
      <c r="AG66" s="1"/>
      <c r="AH66" s="1"/>
    </row>
    <row r="67" spans="1:34" ht="15.75" hidden="1" x14ac:dyDescent="0.15">
      <c r="A67" s="1" t="str">
        <f>補正値マスタ!L22</f>
        <v>リビングボーン</v>
      </c>
      <c r="AD67" s="1"/>
      <c r="AE67" s="1"/>
      <c r="AF67" s="1"/>
      <c r="AG67" s="1"/>
      <c r="AH67" s="1"/>
    </row>
    <row r="68" spans="1:34" ht="15.75" hidden="1" x14ac:dyDescent="0.15">
      <c r="A68" s="1" t="str">
        <f>補正値マスタ!L23</f>
        <v>グール</v>
      </c>
      <c r="AD68" s="1"/>
      <c r="AE68" s="1"/>
      <c r="AF68" s="1"/>
      <c r="AG68" s="1"/>
      <c r="AH68" s="1"/>
    </row>
    <row r="69" spans="1:34" ht="15.75" hidden="1" x14ac:dyDescent="0.15">
      <c r="A69" s="1" t="str">
        <f>補正値マスタ!L24</f>
        <v>ガスト</v>
      </c>
      <c r="AD69" s="1"/>
      <c r="AE69" s="1"/>
      <c r="AF69" s="1"/>
      <c r="AG69" s="1"/>
      <c r="AH69" s="1"/>
    </row>
    <row r="70" spans="1:34" ht="15.75" hidden="1" x14ac:dyDescent="0.15">
      <c r="A70" s="1" t="str">
        <f>補正値マスタ!L25</f>
        <v>レブナント</v>
      </c>
      <c r="AD70" s="1"/>
      <c r="AE70" s="1"/>
      <c r="AF70" s="1"/>
      <c r="AG70" s="1"/>
      <c r="AH70" s="1"/>
    </row>
    <row r="71" spans="1:34" ht="15.75" hidden="1" x14ac:dyDescent="0.15">
      <c r="A71" s="1" t="str">
        <f>補正値マスタ!L26</f>
        <v>フロータイボール</v>
      </c>
      <c r="AD71" s="1"/>
      <c r="AE71" s="1"/>
      <c r="AF71" s="1"/>
      <c r="AG71" s="1"/>
      <c r="AH71" s="1"/>
    </row>
    <row r="72" spans="1:34" ht="15.75" hidden="1" x14ac:dyDescent="0.15">
      <c r="A72" s="1" t="str">
        <f>補正値マスタ!L27</f>
        <v>アーリマン</v>
      </c>
      <c r="AD72" s="1"/>
      <c r="AE72" s="1"/>
      <c r="AF72" s="1"/>
      <c r="AG72" s="1"/>
      <c r="AH72" s="1"/>
    </row>
    <row r="73" spans="1:34" ht="15.75" hidden="1" x14ac:dyDescent="0.15">
      <c r="A73" s="1" t="str">
        <f>補正値マスタ!L28</f>
        <v>プレイグ</v>
      </c>
      <c r="AD73" s="1"/>
      <c r="AE73" s="1"/>
      <c r="AF73" s="1"/>
      <c r="AG73" s="1"/>
      <c r="AH73" s="1"/>
    </row>
    <row r="74" spans="1:34" ht="15.75" hidden="1" x14ac:dyDescent="0.15">
      <c r="A74" s="1" t="str">
        <f>補正値マスタ!L29</f>
        <v>ジュラエイビス</v>
      </c>
      <c r="AD74" s="1"/>
      <c r="AE74" s="1"/>
      <c r="AF74" s="1"/>
      <c r="AG74" s="1"/>
      <c r="AH74" s="1"/>
    </row>
    <row r="75" spans="1:34" ht="15.75" hidden="1" x14ac:dyDescent="0.15">
      <c r="A75" s="1" t="str">
        <f>補正値マスタ!L30</f>
        <v>スチールホーク</v>
      </c>
      <c r="AD75" s="1"/>
      <c r="AE75" s="1"/>
      <c r="AF75" s="1"/>
      <c r="AG75" s="1"/>
      <c r="AH75" s="1"/>
    </row>
    <row r="76" spans="1:34" ht="15.75" hidden="1" x14ac:dyDescent="0.15">
      <c r="A76" s="1" t="str">
        <f>補正値マスタ!L31</f>
        <v>コカトリス</v>
      </c>
      <c r="AD76" s="1"/>
      <c r="AE76" s="1"/>
      <c r="AF76" s="1"/>
      <c r="AG76" s="1"/>
      <c r="AH76" s="1"/>
    </row>
    <row r="77" spans="1:34" ht="15.75" hidden="1" x14ac:dyDescent="0.15">
      <c r="A77" s="1" t="str">
        <f>補正値マスタ!L32</f>
        <v>うりぼう</v>
      </c>
      <c r="AD77" s="1"/>
      <c r="AE77" s="1"/>
      <c r="AF77" s="1"/>
      <c r="AG77" s="1"/>
      <c r="AH77" s="1"/>
    </row>
    <row r="78" spans="1:34" ht="15.75" hidden="1" x14ac:dyDescent="0.15">
      <c r="A78" s="1" t="str">
        <f>補正値マスタ!L33</f>
        <v>ポーキー</v>
      </c>
      <c r="AD78" s="1"/>
      <c r="AE78" s="1"/>
      <c r="AF78" s="1"/>
      <c r="AG78" s="1"/>
      <c r="AH78" s="1"/>
    </row>
    <row r="79" spans="1:34" ht="15.75" hidden="1" x14ac:dyDescent="0.15">
      <c r="A79" s="1" t="str">
        <f>補正値マスタ!L34</f>
        <v>ワイルドボー</v>
      </c>
      <c r="AD79" s="1"/>
      <c r="AE79" s="1"/>
      <c r="AF79" s="1"/>
      <c r="AG79" s="1"/>
      <c r="AH79" s="1"/>
    </row>
    <row r="80" spans="1:34" ht="15.75" hidden="1" x14ac:dyDescent="0.15">
      <c r="A80" s="1" t="str">
        <f>補正値マスタ!L35</f>
        <v>ウッドマン</v>
      </c>
      <c r="AD80" s="1"/>
      <c r="AE80" s="1"/>
      <c r="AF80" s="1"/>
      <c r="AG80" s="1"/>
      <c r="AH80" s="1"/>
    </row>
    <row r="81" spans="1:34" ht="15.75" hidden="1" x14ac:dyDescent="0.15">
      <c r="A81" s="1" t="str">
        <f>補正値マスタ!L36</f>
        <v>トレント</v>
      </c>
      <c r="AD81" s="1"/>
      <c r="AE81" s="1"/>
      <c r="AF81" s="1"/>
      <c r="AG81" s="1"/>
      <c r="AH81" s="1"/>
    </row>
    <row r="82" spans="1:34" ht="15.75" hidden="1" x14ac:dyDescent="0.15">
      <c r="A82" s="1" t="str">
        <f>補正値マスタ!L37</f>
        <v>タイジュ</v>
      </c>
      <c r="AD82" s="1"/>
      <c r="AE82" s="1"/>
      <c r="AF82" s="1"/>
      <c r="AG82" s="1"/>
      <c r="AH82" s="1"/>
    </row>
    <row r="83" spans="1:34" ht="15.75" hidden="1" x14ac:dyDescent="0.15">
      <c r="A83" s="1" t="str">
        <f>補正値マスタ!L38</f>
        <v>牛鬼</v>
      </c>
      <c r="AD83" s="1"/>
      <c r="AE83" s="1"/>
      <c r="AF83" s="1"/>
      <c r="AG83" s="1"/>
      <c r="AH83" s="1"/>
    </row>
    <row r="84" spans="1:34" ht="15.75" hidden="1" x14ac:dyDescent="0.15">
      <c r="A84" s="1" t="str">
        <f>補正値マスタ!L39</f>
        <v>ミノタウロス</v>
      </c>
      <c r="AD84" s="1"/>
      <c r="AE84" s="1"/>
      <c r="AF84" s="1"/>
      <c r="AG84" s="1"/>
      <c r="AH84" s="1"/>
    </row>
    <row r="85" spans="1:34" ht="15.75" hidden="1" x14ac:dyDescent="0.15">
      <c r="A85" s="1" t="str">
        <f>補正値マスタ!L40</f>
        <v>セクレト</v>
      </c>
      <c r="AD85" s="1"/>
      <c r="AE85" s="1"/>
      <c r="AF85" s="1"/>
      <c r="AG85" s="1"/>
      <c r="AH85" s="1"/>
    </row>
    <row r="86" spans="1:34" ht="15.75" hidden="1" x14ac:dyDescent="0.15">
      <c r="A86" s="1" t="str">
        <f>補正値マスタ!L41</f>
        <v>モルボル</v>
      </c>
    </row>
    <row r="87" spans="1:34" ht="15.75" hidden="1" x14ac:dyDescent="0.15">
      <c r="A87" s="1" t="str">
        <f>補正値マスタ!L42</f>
        <v>オチュー</v>
      </c>
    </row>
    <row r="88" spans="1:34" ht="15.75" hidden="1" x14ac:dyDescent="0.15">
      <c r="A88" s="1" t="str">
        <f>補正値マスタ!L43</f>
        <v>モルボルグレイト</v>
      </c>
    </row>
    <row r="89" spans="1:34" ht="15.75" hidden="1" x14ac:dyDescent="0.15">
      <c r="A89" s="1" t="str">
        <f>補正値マスタ!L44</f>
        <v>ベヒーモス</v>
      </c>
    </row>
    <row r="90" spans="1:34" ht="13.5" hidden="1" customHeight="1" x14ac:dyDescent="0.15">
      <c r="A90" s="1" t="str">
        <f>補正値マスタ!L45</f>
        <v>キングベヒーモス</v>
      </c>
    </row>
    <row r="91" spans="1:34" ht="13.5" hidden="1" customHeight="1" x14ac:dyDescent="0.15">
      <c r="A91" s="1" t="str">
        <f>補正値マスタ!L46</f>
        <v>ダークベヒーモス</v>
      </c>
    </row>
    <row r="92" spans="1:34" ht="13.5" hidden="1" customHeight="1" x14ac:dyDescent="0.15">
      <c r="A92" s="1" t="str">
        <f>補正値マスタ!L47</f>
        <v>ドラゴン</v>
      </c>
    </row>
    <row r="93" spans="1:34" ht="13.5" hidden="1" customHeight="1" x14ac:dyDescent="0.15">
      <c r="A93" s="1" t="str">
        <f>補正値マスタ!L48</f>
        <v>ブルードラゴン</v>
      </c>
    </row>
    <row r="94" spans="1:34" ht="13.5" hidden="1" customHeight="1" x14ac:dyDescent="0.15">
      <c r="A94" s="1" t="str">
        <f>補正値マスタ!L49</f>
        <v>レッドドラゴン</v>
      </c>
    </row>
    <row r="95" spans="1:34" ht="13.5" hidden="1" customHeight="1" x14ac:dyDescent="0.15">
      <c r="A95" s="1" t="str">
        <f>補正値マスタ!L50</f>
        <v>ヒュドラ</v>
      </c>
    </row>
    <row r="96" spans="1:34" ht="13.5" hidden="1" customHeight="1" x14ac:dyDescent="0.15">
      <c r="A96" s="1" t="str">
        <f>補正値マスタ!L51</f>
        <v>ハイドラ</v>
      </c>
    </row>
    <row r="97" spans="1:1" ht="13.5" hidden="1" customHeight="1" x14ac:dyDescent="0.15">
      <c r="A97" s="1" t="str">
        <f>補正値マスタ!L52</f>
        <v>ティアマット</v>
      </c>
    </row>
    <row r="98" spans="1:1" ht="13.5" hidden="1" customHeight="1" x14ac:dyDescent="0.15">
      <c r="A98" s="1" t="str">
        <f>補正値マスタ!L53</f>
        <v>ホーリードラゴン</v>
      </c>
    </row>
    <row r="99" spans="1:1" ht="13.5" hidden="1" customHeight="1" x14ac:dyDescent="0.15">
      <c r="A99" s="1" t="str">
        <f>補正値マスタ!L54</f>
        <v>鉄巨人</v>
      </c>
    </row>
    <row r="100" spans="1:1" ht="13.5" hidden="1" customHeight="1" x14ac:dyDescent="0.15">
      <c r="A100" s="1" t="str">
        <f>補正値マスタ!L55</f>
        <v>ビブロス</v>
      </c>
    </row>
  </sheetData>
  <sheetProtection sheet="1" objects="1"/>
  <mergeCells count="7">
    <mergeCell ref="Y3:AC3"/>
    <mergeCell ref="AD3:AH3"/>
    <mergeCell ref="C3:C4"/>
    <mergeCell ref="E3:E4"/>
    <mergeCell ref="G3:K3"/>
    <mergeCell ref="M3:Q3"/>
    <mergeCell ref="S3:W3"/>
  </mergeCells>
  <phoneticPr fontId="3"/>
  <dataValidations count="2">
    <dataValidation type="list" allowBlank="1" showInputMessage="1" showErrorMessage="1" sqref="C6" xr:uid="{00000000-0002-0000-0300-000000000000}">
      <formula1>$A$50:$A$100</formula1>
    </dataValidation>
    <dataValidation type="whole" allowBlank="1" showInputMessage="1" showErrorMessage="1" sqref="E6:F17" xr:uid="{00000000-0002-0000-0300-000001000000}">
      <formula1>1</formula1>
      <formula2>99</formula2>
    </dataValidation>
  </dataValidations>
  <pageMargins left="0.69930555555555596" right="0.69930555555555596" top="0.75" bottom="0.75" header="0.3" footer="0.3"/>
  <pageSetup paperSize="9" scale="6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5"/>
  <sheetViews>
    <sheetView workbookViewId="0">
      <selection activeCell="B3" sqref="B3"/>
    </sheetView>
  </sheetViews>
  <sheetFormatPr defaultColWidth="9" defaultRowHeight="15.75" x14ac:dyDescent="0.15"/>
  <cols>
    <col min="1" max="1" width="2.25" style="1" customWidth="1"/>
    <col min="2" max="2" width="19.75" style="1" customWidth="1"/>
    <col min="3" max="3" width="3.875" style="1" customWidth="1"/>
    <col min="4" max="4" width="4" style="1" customWidth="1"/>
    <col min="5" max="5" width="4.5" style="1" customWidth="1"/>
    <col min="6" max="6" width="3.75" style="1" customWidth="1"/>
    <col min="7" max="7" width="4" style="1" customWidth="1"/>
    <col min="8" max="8" width="9" style="1"/>
    <col min="9" max="9" width="19.75" style="1" customWidth="1"/>
    <col min="10" max="10" width="3.875" style="1" customWidth="1"/>
    <col min="11" max="11" width="4" style="1" customWidth="1"/>
    <col min="12" max="12" width="4.5" style="1" customWidth="1"/>
    <col min="13" max="13" width="3.75" style="1" customWidth="1"/>
    <col min="14" max="14" width="4" style="1" customWidth="1"/>
    <col min="15" max="16384" width="9" style="1"/>
  </cols>
  <sheetData>
    <row r="1" spans="1:14" x14ac:dyDescent="0.15">
      <c r="A1" s="2" t="s">
        <v>115</v>
      </c>
    </row>
    <row r="3" spans="1:14" x14ac:dyDescent="0.15">
      <c r="B3" s="1" t="s">
        <v>116</v>
      </c>
      <c r="I3" s="1" t="s">
        <v>117</v>
      </c>
    </row>
    <row r="4" spans="1:14" x14ac:dyDescent="0.15">
      <c r="B4" s="3" t="s">
        <v>27</v>
      </c>
      <c r="C4" s="4" t="s">
        <v>28</v>
      </c>
      <c r="D4" s="4" t="s">
        <v>29</v>
      </c>
      <c r="E4" s="4" t="s">
        <v>30</v>
      </c>
      <c r="F4" s="4" t="s">
        <v>31</v>
      </c>
      <c r="G4" s="9" t="s">
        <v>32</v>
      </c>
      <c r="I4" s="3" t="s">
        <v>113</v>
      </c>
      <c r="J4" s="4" t="s">
        <v>28</v>
      </c>
      <c r="K4" s="4" t="s">
        <v>29</v>
      </c>
      <c r="L4" s="4" t="s">
        <v>30</v>
      </c>
      <c r="M4" s="4" t="s">
        <v>31</v>
      </c>
      <c r="N4" s="9" t="s">
        <v>32</v>
      </c>
    </row>
    <row r="5" spans="1:14" x14ac:dyDescent="0.15">
      <c r="B5" s="5" t="s">
        <v>70</v>
      </c>
      <c r="C5" s="6">
        <v>11</v>
      </c>
      <c r="D5" s="6">
        <v>15</v>
      </c>
      <c r="E5" s="6">
        <v>100</v>
      </c>
      <c r="F5" s="6">
        <v>60</v>
      </c>
      <c r="G5" s="10">
        <v>50</v>
      </c>
      <c r="I5" s="5" t="s">
        <v>118</v>
      </c>
      <c r="J5" s="6">
        <v>8</v>
      </c>
      <c r="K5" s="6">
        <v>30</v>
      </c>
      <c r="L5" s="6">
        <v>75</v>
      </c>
      <c r="M5" s="6">
        <v>35</v>
      </c>
      <c r="N5" s="10">
        <v>7</v>
      </c>
    </row>
    <row r="6" spans="1:14" x14ac:dyDescent="0.15">
      <c r="B6" s="5" t="s">
        <v>71</v>
      </c>
      <c r="C6" s="6">
        <v>12</v>
      </c>
      <c r="D6" s="6">
        <v>16</v>
      </c>
      <c r="E6" s="6">
        <v>100</v>
      </c>
      <c r="F6" s="6">
        <v>75</v>
      </c>
      <c r="G6" s="10">
        <v>50</v>
      </c>
      <c r="I6" s="5" t="s">
        <v>119</v>
      </c>
      <c r="J6" s="6">
        <v>7</v>
      </c>
      <c r="K6" s="6">
        <v>30</v>
      </c>
      <c r="L6" s="6">
        <v>85</v>
      </c>
      <c r="M6" s="6">
        <v>39</v>
      </c>
      <c r="N6" s="10">
        <v>7</v>
      </c>
    </row>
    <row r="7" spans="1:14" x14ac:dyDescent="0.15">
      <c r="B7" s="5" t="s">
        <v>72</v>
      </c>
      <c r="C7" s="6">
        <v>10</v>
      </c>
      <c r="D7" s="6">
        <v>15</v>
      </c>
      <c r="E7" s="6">
        <v>100</v>
      </c>
      <c r="F7" s="6">
        <v>40</v>
      </c>
      <c r="G7" s="10">
        <v>50</v>
      </c>
      <c r="I7" s="5" t="s">
        <v>120</v>
      </c>
      <c r="J7" s="6">
        <v>4</v>
      </c>
      <c r="K7" s="6">
        <v>30</v>
      </c>
      <c r="L7" s="6">
        <v>85</v>
      </c>
      <c r="M7" s="6">
        <v>39</v>
      </c>
      <c r="N7" s="10">
        <v>7</v>
      </c>
    </row>
    <row r="8" spans="1:14" x14ac:dyDescent="0.15">
      <c r="B8" s="5" t="s">
        <v>73</v>
      </c>
      <c r="C8" s="6">
        <v>11</v>
      </c>
      <c r="D8" s="6">
        <v>16</v>
      </c>
      <c r="E8" s="6">
        <v>100</v>
      </c>
      <c r="F8" s="6">
        <v>45</v>
      </c>
      <c r="G8" s="10">
        <v>50</v>
      </c>
      <c r="I8" s="5" t="s">
        <v>121</v>
      </c>
      <c r="J8" s="6">
        <v>7</v>
      </c>
      <c r="K8" s="6">
        <v>30</v>
      </c>
      <c r="L8" s="6">
        <v>85</v>
      </c>
      <c r="M8" s="6">
        <v>39</v>
      </c>
      <c r="N8" s="10">
        <v>7</v>
      </c>
    </row>
    <row r="9" spans="1:14" x14ac:dyDescent="0.15">
      <c r="B9" s="5" t="s">
        <v>74</v>
      </c>
      <c r="C9" s="6">
        <v>9</v>
      </c>
      <c r="D9" s="6">
        <v>13</v>
      </c>
      <c r="E9" s="6">
        <v>100</v>
      </c>
      <c r="F9" s="6">
        <v>48</v>
      </c>
      <c r="G9" s="10">
        <v>50</v>
      </c>
      <c r="I9" s="5" t="s">
        <v>122</v>
      </c>
      <c r="J9" s="6">
        <v>6</v>
      </c>
      <c r="K9" s="6">
        <v>30</v>
      </c>
      <c r="L9" s="6">
        <v>85</v>
      </c>
      <c r="M9" s="6">
        <v>39</v>
      </c>
      <c r="N9" s="10">
        <v>7</v>
      </c>
    </row>
    <row r="10" spans="1:14" x14ac:dyDescent="0.15">
      <c r="B10" s="5" t="s">
        <v>75</v>
      </c>
      <c r="C10" s="6">
        <v>10</v>
      </c>
      <c r="D10" s="6">
        <v>10</v>
      </c>
      <c r="E10" s="6">
        <v>100</v>
      </c>
      <c r="F10" s="6">
        <v>50</v>
      </c>
      <c r="G10" s="10">
        <v>50</v>
      </c>
      <c r="I10" s="5" t="s">
        <v>123</v>
      </c>
      <c r="J10" s="6">
        <v>6</v>
      </c>
      <c r="K10" s="6">
        <v>30</v>
      </c>
      <c r="L10" s="6">
        <v>85</v>
      </c>
      <c r="M10" s="6">
        <v>39</v>
      </c>
      <c r="N10" s="10">
        <v>7</v>
      </c>
    </row>
    <row r="11" spans="1:14" x14ac:dyDescent="0.15">
      <c r="B11" s="5" t="s">
        <v>76</v>
      </c>
      <c r="C11" s="6">
        <v>12</v>
      </c>
      <c r="D11" s="6">
        <v>9</v>
      </c>
      <c r="E11" s="6">
        <v>100</v>
      </c>
      <c r="F11" s="6">
        <v>60</v>
      </c>
      <c r="G11" s="10">
        <v>50</v>
      </c>
      <c r="I11" s="5" t="s">
        <v>124</v>
      </c>
      <c r="J11" s="6">
        <v>7</v>
      </c>
      <c r="K11" s="6">
        <v>30</v>
      </c>
      <c r="L11" s="6">
        <v>90</v>
      </c>
      <c r="M11" s="6">
        <v>38</v>
      </c>
      <c r="N11" s="10">
        <v>7</v>
      </c>
    </row>
    <row r="12" spans="1:14" x14ac:dyDescent="0.15">
      <c r="B12" s="5" t="s">
        <v>77</v>
      </c>
      <c r="C12" s="6">
        <v>12</v>
      </c>
      <c r="D12" s="6">
        <v>10</v>
      </c>
      <c r="E12" s="6">
        <v>100</v>
      </c>
      <c r="F12" s="6">
        <v>65</v>
      </c>
      <c r="G12" s="10">
        <v>50</v>
      </c>
      <c r="I12" s="5" t="s">
        <v>125</v>
      </c>
      <c r="J12" s="6">
        <v>7</v>
      </c>
      <c r="K12" s="6">
        <v>30</v>
      </c>
      <c r="L12" s="6">
        <v>90</v>
      </c>
      <c r="M12" s="6">
        <v>39</v>
      </c>
      <c r="N12" s="10">
        <v>7</v>
      </c>
    </row>
    <row r="13" spans="1:14" x14ac:dyDescent="0.15">
      <c r="B13" s="5" t="s">
        <v>78</v>
      </c>
      <c r="C13" s="6">
        <v>13</v>
      </c>
      <c r="D13" s="6">
        <v>8</v>
      </c>
      <c r="E13" s="6">
        <v>100</v>
      </c>
      <c r="F13" s="6">
        <v>70</v>
      </c>
      <c r="G13" s="10">
        <v>50</v>
      </c>
      <c r="I13" s="5" t="s">
        <v>126</v>
      </c>
      <c r="J13" s="6">
        <v>7</v>
      </c>
      <c r="K13" s="6">
        <v>30</v>
      </c>
      <c r="L13" s="6">
        <v>90</v>
      </c>
      <c r="M13" s="6">
        <v>39</v>
      </c>
      <c r="N13" s="10">
        <v>7</v>
      </c>
    </row>
    <row r="14" spans="1:14" x14ac:dyDescent="0.15">
      <c r="B14" s="5" t="s">
        <v>79</v>
      </c>
      <c r="C14" s="6">
        <v>11</v>
      </c>
      <c r="D14" s="6">
        <v>16</v>
      </c>
      <c r="E14" s="6">
        <v>90</v>
      </c>
      <c r="F14" s="6">
        <v>50</v>
      </c>
      <c r="G14" s="10">
        <v>50</v>
      </c>
      <c r="I14" s="5" t="s">
        <v>127</v>
      </c>
      <c r="J14" s="6">
        <v>6</v>
      </c>
      <c r="K14" s="6">
        <v>30</v>
      </c>
      <c r="L14" s="6">
        <v>85</v>
      </c>
      <c r="M14" s="6">
        <v>39</v>
      </c>
      <c r="N14" s="10">
        <v>7</v>
      </c>
    </row>
    <row r="15" spans="1:14" x14ac:dyDescent="0.15">
      <c r="B15" s="5" t="s">
        <v>80</v>
      </c>
      <c r="C15" s="6">
        <v>11</v>
      </c>
      <c r="D15" s="6">
        <v>18</v>
      </c>
      <c r="E15" s="6">
        <v>100</v>
      </c>
      <c r="F15" s="6">
        <v>55</v>
      </c>
      <c r="G15" s="10">
        <v>50</v>
      </c>
      <c r="I15" s="5" t="s">
        <v>128</v>
      </c>
      <c r="J15" s="6">
        <v>6</v>
      </c>
      <c r="K15" s="6">
        <v>30</v>
      </c>
      <c r="L15" s="6">
        <v>85</v>
      </c>
      <c r="M15" s="6">
        <v>39</v>
      </c>
      <c r="N15" s="10">
        <v>7</v>
      </c>
    </row>
    <row r="16" spans="1:14" x14ac:dyDescent="0.15">
      <c r="B16" s="5" t="s">
        <v>81</v>
      </c>
      <c r="C16" s="6">
        <v>12</v>
      </c>
      <c r="D16" s="6">
        <v>10</v>
      </c>
      <c r="E16" s="6">
        <v>100</v>
      </c>
      <c r="F16" s="6">
        <v>60</v>
      </c>
      <c r="G16" s="10">
        <v>50</v>
      </c>
      <c r="I16" s="5" t="s">
        <v>129</v>
      </c>
      <c r="J16" s="6">
        <v>6</v>
      </c>
      <c r="K16" s="6">
        <v>30</v>
      </c>
      <c r="L16" s="6">
        <v>85</v>
      </c>
      <c r="M16" s="6">
        <v>39</v>
      </c>
      <c r="N16" s="10">
        <v>7</v>
      </c>
    </row>
    <row r="17" spans="2:14" x14ac:dyDescent="0.15">
      <c r="B17" s="5" t="s">
        <v>82</v>
      </c>
      <c r="C17" s="6">
        <v>10</v>
      </c>
      <c r="D17" s="6">
        <v>11</v>
      </c>
      <c r="E17" s="6">
        <v>100</v>
      </c>
      <c r="F17" s="6">
        <v>45</v>
      </c>
      <c r="G17" s="10">
        <v>50</v>
      </c>
      <c r="I17" s="5" t="s">
        <v>130</v>
      </c>
      <c r="J17" s="6">
        <v>7</v>
      </c>
      <c r="K17" s="6">
        <v>30</v>
      </c>
      <c r="L17" s="6">
        <v>85</v>
      </c>
      <c r="M17" s="6">
        <v>39</v>
      </c>
      <c r="N17" s="10">
        <v>7</v>
      </c>
    </row>
    <row r="18" spans="2:14" x14ac:dyDescent="0.15">
      <c r="B18" s="5" t="s">
        <v>83</v>
      </c>
      <c r="C18" s="6">
        <v>10</v>
      </c>
      <c r="D18" s="6">
        <v>15</v>
      </c>
      <c r="E18" s="6">
        <v>100</v>
      </c>
      <c r="F18" s="6">
        <v>40</v>
      </c>
      <c r="G18" s="10">
        <v>50</v>
      </c>
      <c r="I18" s="5" t="s">
        <v>131</v>
      </c>
      <c r="J18" s="6">
        <v>7</v>
      </c>
      <c r="K18" s="6">
        <v>30</v>
      </c>
      <c r="L18" s="6">
        <v>85</v>
      </c>
      <c r="M18" s="6">
        <v>39</v>
      </c>
      <c r="N18" s="10">
        <v>7</v>
      </c>
    </row>
    <row r="19" spans="2:14" x14ac:dyDescent="0.15">
      <c r="B19" s="5" t="s">
        <v>84</v>
      </c>
      <c r="C19" s="6">
        <v>12</v>
      </c>
      <c r="D19" s="6">
        <v>14</v>
      </c>
      <c r="E19" s="6">
        <v>100</v>
      </c>
      <c r="F19" s="6">
        <v>45</v>
      </c>
      <c r="G19" s="10">
        <v>50</v>
      </c>
      <c r="I19" s="5" t="s">
        <v>132</v>
      </c>
      <c r="J19" s="6">
        <v>7</v>
      </c>
      <c r="K19" s="6">
        <v>30</v>
      </c>
      <c r="L19" s="6">
        <v>85</v>
      </c>
      <c r="M19" s="6">
        <v>39</v>
      </c>
      <c r="N19" s="10">
        <v>7</v>
      </c>
    </row>
    <row r="20" spans="2:14" x14ac:dyDescent="0.15">
      <c r="B20" s="5" t="s">
        <v>34</v>
      </c>
      <c r="C20" s="6">
        <v>12</v>
      </c>
      <c r="D20" s="6">
        <v>13</v>
      </c>
      <c r="E20" s="6">
        <v>80</v>
      </c>
      <c r="F20" s="6">
        <v>43</v>
      </c>
      <c r="G20" s="10">
        <v>50</v>
      </c>
      <c r="I20" s="5" t="s">
        <v>133</v>
      </c>
      <c r="J20" s="6">
        <v>5</v>
      </c>
      <c r="K20" s="6">
        <v>0</v>
      </c>
      <c r="L20" s="6">
        <v>85</v>
      </c>
      <c r="M20" s="6">
        <v>39</v>
      </c>
      <c r="N20" s="10">
        <v>7</v>
      </c>
    </row>
    <row r="21" spans="2:14" x14ac:dyDescent="0.15">
      <c r="B21" s="5" t="s">
        <v>85</v>
      </c>
      <c r="C21" s="6">
        <v>14</v>
      </c>
      <c r="D21" s="6">
        <v>10</v>
      </c>
      <c r="E21" s="6">
        <v>100</v>
      </c>
      <c r="F21" s="6">
        <v>70</v>
      </c>
      <c r="G21" s="10">
        <v>50</v>
      </c>
      <c r="I21" s="5" t="s">
        <v>134</v>
      </c>
      <c r="J21" s="6">
        <v>5</v>
      </c>
      <c r="K21" s="6">
        <v>0</v>
      </c>
      <c r="L21" s="6">
        <v>85</v>
      </c>
      <c r="M21" s="6">
        <v>39</v>
      </c>
      <c r="N21" s="10">
        <v>7</v>
      </c>
    </row>
    <row r="22" spans="2:14" x14ac:dyDescent="0.15">
      <c r="B22" s="5" t="s">
        <v>86</v>
      </c>
      <c r="C22" s="6">
        <v>20</v>
      </c>
      <c r="D22" s="6">
        <v>20</v>
      </c>
      <c r="E22" s="6">
        <v>100</v>
      </c>
      <c r="F22" s="6">
        <v>80</v>
      </c>
      <c r="G22" s="10">
        <v>50</v>
      </c>
      <c r="I22" s="5" t="s">
        <v>135</v>
      </c>
      <c r="J22" s="6">
        <v>5</v>
      </c>
      <c r="K22" s="6">
        <v>0</v>
      </c>
      <c r="L22" s="6">
        <v>85</v>
      </c>
      <c r="M22" s="6">
        <v>39</v>
      </c>
      <c r="N22" s="10">
        <v>7</v>
      </c>
    </row>
    <row r="23" spans="2:14" x14ac:dyDescent="0.15">
      <c r="B23" s="5" t="s">
        <v>87</v>
      </c>
      <c r="C23" s="6">
        <v>20</v>
      </c>
      <c r="D23" s="6">
        <v>20</v>
      </c>
      <c r="E23" s="6">
        <v>100</v>
      </c>
      <c r="F23" s="6">
        <v>50</v>
      </c>
      <c r="G23" s="10">
        <v>50</v>
      </c>
      <c r="I23" s="5" t="s">
        <v>136</v>
      </c>
      <c r="J23" s="6">
        <v>7</v>
      </c>
      <c r="K23" s="6">
        <v>30</v>
      </c>
      <c r="L23" s="6">
        <v>85</v>
      </c>
      <c r="M23" s="6">
        <v>39</v>
      </c>
      <c r="N23" s="10">
        <v>7</v>
      </c>
    </row>
    <row r="24" spans="2:14" x14ac:dyDescent="0.15">
      <c r="B24" s="5" t="s">
        <v>88</v>
      </c>
      <c r="C24" s="6">
        <v>6</v>
      </c>
      <c r="D24" s="6">
        <v>30</v>
      </c>
      <c r="E24" s="6">
        <v>100</v>
      </c>
      <c r="F24" s="6">
        <v>35</v>
      </c>
      <c r="G24" s="10">
        <v>40</v>
      </c>
      <c r="I24" s="5" t="s">
        <v>137</v>
      </c>
      <c r="J24" s="6">
        <v>7</v>
      </c>
      <c r="K24" s="6">
        <v>30</v>
      </c>
      <c r="L24" s="6">
        <v>85</v>
      </c>
      <c r="M24" s="6">
        <v>39</v>
      </c>
      <c r="N24" s="10">
        <v>7</v>
      </c>
    </row>
    <row r="25" spans="2:14" x14ac:dyDescent="0.15">
      <c r="B25" s="5" t="s">
        <v>89</v>
      </c>
      <c r="C25" s="6">
        <v>12</v>
      </c>
      <c r="D25" s="6">
        <v>20</v>
      </c>
      <c r="E25" s="6">
        <v>100</v>
      </c>
      <c r="F25" s="6">
        <v>40</v>
      </c>
      <c r="G25" s="10">
        <v>50</v>
      </c>
      <c r="I25" s="5" t="s">
        <v>138</v>
      </c>
      <c r="J25" s="6">
        <v>7</v>
      </c>
      <c r="K25" s="6">
        <v>30</v>
      </c>
      <c r="L25" s="6">
        <v>85</v>
      </c>
      <c r="M25" s="6">
        <v>39</v>
      </c>
      <c r="N25" s="10">
        <v>7</v>
      </c>
    </row>
    <row r="26" spans="2:14" x14ac:dyDescent="0.15">
      <c r="B26" s="5" t="s">
        <v>90</v>
      </c>
      <c r="C26" s="6">
        <v>13</v>
      </c>
      <c r="D26" s="6">
        <v>13</v>
      </c>
      <c r="E26" s="6">
        <v>100</v>
      </c>
      <c r="F26" s="6">
        <v>80</v>
      </c>
      <c r="G26" s="10">
        <v>50</v>
      </c>
      <c r="I26" s="5" t="s">
        <v>139</v>
      </c>
      <c r="J26" s="6">
        <v>6</v>
      </c>
      <c r="K26" s="6">
        <v>30</v>
      </c>
      <c r="L26" s="6">
        <v>85</v>
      </c>
      <c r="M26" s="6">
        <v>40</v>
      </c>
      <c r="N26" s="10">
        <v>7</v>
      </c>
    </row>
    <row r="27" spans="2:14" x14ac:dyDescent="0.15">
      <c r="B27" s="5" t="s">
        <v>91</v>
      </c>
      <c r="C27" s="6">
        <v>6</v>
      </c>
      <c r="D27" s="6">
        <v>8</v>
      </c>
      <c r="E27" s="6">
        <v>80</v>
      </c>
      <c r="F27" s="6">
        <v>35</v>
      </c>
      <c r="G27" s="10">
        <v>40</v>
      </c>
      <c r="I27" s="5" t="s">
        <v>140</v>
      </c>
      <c r="J27" s="6">
        <v>6</v>
      </c>
      <c r="K27" s="6">
        <v>30</v>
      </c>
      <c r="L27" s="6">
        <v>85</v>
      </c>
      <c r="M27" s="6">
        <v>40</v>
      </c>
      <c r="N27" s="10">
        <v>7</v>
      </c>
    </row>
    <row r="28" spans="2:14" x14ac:dyDescent="0.15">
      <c r="B28" s="5" t="s">
        <v>92</v>
      </c>
      <c r="C28" s="6">
        <v>11</v>
      </c>
      <c r="D28" s="6">
        <v>10</v>
      </c>
      <c r="E28" s="6">
        <v>95</v>
      </c>
      <c r="F28" s="6">
        <v>50</v>
      </c>
      <c r="G28" s="10">
        <v>48</v>
      </c>
      <c r="I28" s="5" t="s">
        <v>141</v>
      </c>
      <c r="J28" s="6">
        <v>6</v>
      </c>
      <c r="K28" s="6">
        <v>30</v>
      </c>
      <c r="L28" s="6">
        <v>85</v>
      </c>
      <c r="M28" s="6">
        <v>40</v>
      </c>
      <c r="N28" s="10">
        <v>7</v>
      </c>
    </row>
    <row r="29" spans="2:14" x14ac:dyDescent="0.15">
      <c r="B29" s="5" t="s">
        <v>93</v>
      </c>
      <c r="C29" s="6">
        <v>11</v>
      </c>
      <c r="D29" s="6">
        <v>13</v>
      </c>
      <c r="E29" s="6">
        <v>100</v>
      </c>
      <c r="F29" s="6">
        <v>50</v>
      </c>
      <c r="G29" s="10">
        <v>50</v>
      </c>
      <c r="I29" s="5" t="s">
        <v>142</v>
      </c>
      <c r="J29" s="6">
        <v>7</v>
      </c>
      <c r="K29" s="6">
        <v>30</v>
      </c>
      <c r="L29" s="6">
        <v>85</v>
      </c>
      <c r="M29" s="6">
        <v>39</v>
      </c>
      <c r="N29" s="10">
        <v>7</v>
      </c>
    </row>
    <row r="30" spans="2:14" x14ac:dyDescent="0.15">
      <c r="B30" s="5" t="s">
        <v>94</v>
      </c>
      <c r="C30" s="6">
        <v>10</v>
      </c>
      <c r="D30" s="6">
        <v>11</v>
      </c>
      <c r="E30" s="6">
        <v>100</v>
      </c>
      <c r="F30" s="6">
        <v>50</v>
      </c>
      <c r="G30" s="10">
        <v>50</v>
      </c>
      <c r="I30" s="5" t="s">
        <v>143</v>
      </c>
      <c r="J30" s="6">
        <v>7</v>
      </c>
      <c r="K30" s="6">
        <v>30</v>
      </c>
      <c r="L30" s="6">
        <v>85</v>
      </c>
      <c r="M30" s="6">
        <v>39</v>
      </c>
      <c r="N30" s="10">
        <v>7</v>
      </c>
    </row>
    <row r="31" spans="2:14" x14ac:dyDescent="0.15">
      <c r="B31" s="5" t="s">
        <v>95</v>
      </c>
      <c r="C31" s="6">
        <v>11</v>
      </c>
      <c r="D31" s="6">
        <v>11</v>
      </c>
      <c r="E31" s="6">
        <v>100</v>
      </c>
      <c r="F31" s="6">
        <v>50</v>
      </c>
      <c r="G31" s="10">
        <v>50</v>
      </c>
      <c r="I31" s="5" t="s">
        <v>144</v>
      </c>
      <c r="J31" s="6">
        <v>7</v>
      </c>
      <c r="K31" s="6">
        <v>30</v>
      </c>
      <c r="L31" s="6">
        <v>85</v>
      </c>
      <c r="M31" s="6">
        <v>39</v>
      </c>
      <c r="N31" s="10">
        <v>7</v>
      </c>
    </row>
    <row r="32" spans="2:14" x14ac:dyDescent="0.15">
      <c r="B32" s="5" t="s">
        <v>96</v>
      </c>
      <c r="C32" s="6">
        <v>10</v>
      </c>
      <c r="D32" s="6">
        <v>11</v>
      </c>
      <c r="E32" s="6">
        <v>100</v>
      </c>
      <c r="F32" s="6">
        <v>50</v>
      </c>
      <c r="G32" s="10">
        <v>50</v>
      </c>
      <c r="I32" s="5" t="s">
        <v>145</v>
      </c>
      <c r="J32" s="6">
        <v>9</v>
      </c>
      <c r="K32" s="6">
        <v>0</v>
      </c>
      <c r="L32" s="6">
        <v>85</v>
      </c>
      <c r="M32" s="6">
        <v>39</v>
      </c>
      <c r="N32" s="10">
        <v>7</v>
      </c>
    </row>
    <row r="33" spans="2:14" x14ac:dyDescent="0.15">
      <c r="B33" s="5" t="s">
        <v>97</v>
      </c>
      <c r="C33" s="6">
        <v>10</v>
      </c>
      <c r="D33" s="6">
        <v>11</v>
      </c>
      <c r="E33" s="6">
        <v>98</v>
      </c>
      <c r="F33" s="6">
        <v>42</v>
      </c>
      <c r="G33" s="10">
        <v>42</v>
      </c>
      <c r="I33" s="5" t="s">
        <v>146</v>
      </c>
      <c r="J33" s="6">
        <v>9</v>
      </c>
      <c r="K33" s="6">
        <v>0</v>
      </c>
      <c r="L33" s="6">
        <v>85</v>
      </c>
      <c r="M33" s="6">
        <v>39</v>
      </c>
      <c r="N33" s="10">
        <v>7</v>
      </c>
    </row>
    <row r="34" spans="2:14" x14ac:dyDescent="0.15">
      <c r="B34" s="5" t="s">
        <v>98</v>
      </c>
      <c r="C34" s="6">
        <v>10</v>
      </c>
      <c r="D34" s="6">
        <v>15</v>
      </c>
      <c r="E34" s="6">
        <v>100</v>
      </c>
      <c r="F34" s="6">
        <v>39</v>
      </c>
      <c r="G34" s="10">
        <v>50</v>
      </c>
      <c r="I34" s="5" t="s">
        <v>147</v>
      </c>
      <c r="J34" s="6">
        <v>9</v>
      </c>
      <c r="K34" s="6">
        <v>0</v>
      </c>
      <c r="L34" s="6">
        <v>85</v>
      </c>
      <c r="M34" s="6">
        <v>39</v>
      </c>
      <c r="N34" s="10">
        <v>7</v>
      </c>
    </row>
    <row r="35" spans="2:14" x14ac:dyDescent="0.15">
      <c r="B35" s="5" t="s">
        <v>99</v>
      </c>
      <c r="C35" s="6">
        <v>10</v>
      </c>
      <c r="D35" s="6">
        <v>11</v>
      </c>
      <c r="E35" s="6">
        <v>100</v>
      </c>
      <c r="F35" s="6">
        <v>48</v>
      </c>
      <c r="G35" s="10">
        <v>45</v>
      </c>
      <c r="I35" s="5" t="s">
        <v>148</v>
      </c>
      <c r="J35" s="6">
        <v>7</v>
      </c>
      <c r="K35" s="6">
        <v>30</v>
      </c>
      <c r="L35" s="6">
        <v>90</v>
      </c>
      <c r="M35" s="6">
        <v>39</v>
      </c>
      <c r="N35" s="10">
        <v>7</v>
      </c>
    </row>
    <row r="36" spans="2:14" x14ac:dyDescent="0.15">
      <c r="B36" s="5" t="s">
        <v>100</v>
      </c>
      <c r="C36" s="6">
        <v>5</v>
      </c>
      <c r="D36" s="6">
        <v>10</v>
      </c>
      <c r="E36" s="6">
        <v>95</v>
      </c>
      <c r="F36" s="6">
        <v>39</v>
      </c>
      <c r="G36" s="10">
        <v>38</v>
      </c>
      <c r="I36" s="5" t="s">
        <v>149</v>
      </c>
      <c r="J36" s="6">
        <v>7</v>
      </c>
      <c r="K36" s="6">
        <v>30</v>
      </c>
      <c r="L36" s="6">
        <v>90</v>
      </c>
      <c r="M36" s="6">
        <v>39</v>
      </c>
      <c r="N36" s="10">
        <v>7</v>
      </c>
    </row>
    <row r="37" spans="2:14" x14ac:dyDescent="0.15">
      <c r="B37" s="5" t="s">
        <v>101</v>
      </c>
      <c r="C37" s="6">
        <v>11</v>
      </c>
      <c r="D37" s="6">
        <v>10</v>
      </c>
      <c r="E37" s="6">
        <v>100</v>
      </c>
      <c r="F37" s="6">
        <v>50</v>
      </c>
      <c r="G37" s="10">
        <v>50</v>
      </c>
      <c r="I37" s="5" t="s">
        <v>150</v>
      </c>
      <c r="J37" s="6">
        <v>7</v>
      </c>
      <c r="K37" s="6">
        <v>30</v>
      </c>
      <c r="L37" s="6">
        <v>90</v>
      </c>
      <c r="M37" s="6">
        <v>39</v>
      </c>
      <c r="N37" s="10">
        <v>7</v>
      </c>
    </row>
    <row r="38" spans="2:14" x14ac:dyDescent="0.15">
      <c r="B38" s="5" t="s">
        <v>102</v>
      </c>
      <c r="C38" s="6">
        <v>11</v>
      </c>
      <c r="D38" s="6">
        <v>10</v>
      </c>
      <c r="E38" s="6">
        <v>95</v>
      </c>
      <c r="F38" s="6">
        <v>50</v>
      </c>
      <c r="G38" s="10">
        <v>48</v>
      </c>
      <c r="I38" s="5" t="s">
        <v>151</v>
      </c>
      <c r="J38" s="6">
        <v>6</v>
      </c>
      <c r="K38" s="6">
        <v>0</v>
      </c>
      <c r="L38" s="6">
        <v>85</v>
      </c>
      <c r="M38" s="6">
        <v>39</v>
      </c>
      <c r="N38" s="10">
        <v>7</v>
      </c>
    </row>
    <row r="39" spans="2:14" x14ac:dyDescent="0.15">
      <c r="B39" s="7" t="s">
        <v>103</v>
      </c>
      <c r="C39" s="8">
        <v>10</v>
      </c>
      <c r="D39" s="8">
        <v>13</v>
      </c>
      <c r="E39" s="8">
        <v>80</v>
      </c>
      <c r="F39" s="8">
        <v>50</v>
      </c>
      <c r="G39" s="11">
        <v>50</v>
      </c>
      <c r="I39" s="5" t="s">
        <v>152</v>
      </c>
      <c r="J39" s="6">
        <v>6</v>
      </c>
      <c r="K39" s="6">
        <v>30</v>
      </c>
      <c r="L39" s="6">
        <v>85</v>
      </c>
      <c r="M39" s="6">
        <v>39</v>
      </c>
      <c r="N39" s="10">
        <v>7</v>
      </c>
    </row>
    <row r="40" spans="2:14" x14ac:dyDescent="0.15">
      <c r="I40" s="5" t="s">
        <v>153</v>
      </c>
      <c r="J40" s="6">
        <v>6</v>
      </c>
      <c r="K40" s="6">
        <v>30</v>
      </c>
      <c r="L40" s="6">
        <v>85</v>
      </c>
      <c r="M40" s="6">
        <v>39</v>
      </c>
      <c r="N40" s="10">
        <v>7</v>
      </c>
    </row>
    <row r="41" spans="2:14" x14ac:dyDescent="0.15">
      <c r="I41" s="5" t="s">
        <v>154</v>
      </c>
      <c r="J41" s="6">
        <v>8</v>
      </c>
      <c r="K41" s="6">
        <v>30</v>
      </c>
      <c r="L41" s="6">
        <v>90</v>
      </c>
      <c r="M41" s="6">
        <v>38</v>
      </c>
      <c r="N41" s="10">
        <v>30</v>
      </c>
    </row>
    <row r="42" spans="2:14" x14ac:dyDescent="0.15">
      <c r="I42" s="5" t="s">
        <v>155</v>
      </c>
      <c r="J42" s="6">
        <v>8</v>
      </c>
      <c r="K42" s="6">
        <v>30</v>
      </c>
      <c r="L42" s="6">
        <v>90</v>
      </c>
      <c r="M42" s="6">
        <v>39</v>
      </c>
      <c r="N42" s="10">
        <v>27</v>
      </c>
    </row>
    <row r="43" spans="2:14" x14ac:dyDescent="0.15">
      <c r="I43" s="5" t="s">
        <v>156</v>
      </c>
      <c r="J43" s="6">
        <v>8</v>
      </c>
      <c r="K43" s="6">
        <v>30</v>
      </c>
      <c r="L43" s="6">
        <v>88</v>
      </c>
      <c r="M43" s="6">
        <v>39</v>
      </c>
      <c r="N43" s="10">
        <v>24</v>
      </c>
    </row>
    <row r="44" spans="2:14" x14ac:dyDescent="0.15">
      <c r="I44" s="5" t="s">
        <v>157</v>
      </c>
      <c r="J44" s="6">
        <v>5</v>
      </c>
      <c r="K44" s="6">
        <v>30</v>
      </c>
      <c r="L44" s="6">
        <v>85</v>
      </c>
      <c r="M44" s="6">
        <v>36</v>
      </c>
      <c r="N44" s="10">
        <v>7</v>
      </c>
    </row>
    <row r="45" spans="2:14" x14ac:dyDescent="0.15">
      <c r="I45" s="5" t="s">
        <v>158</v>
      </c>
      <c r="J45" s="6">
        <v>5</v>
      </c>
      <c r="K45" s="6">
        <v>30</v>
      </c>
      <c r="L45" s="6">
        <v>85</v>
      </c>
      <c r="M45" s="6">
        <v>35</v>
      </c>
      <c r="N45" s="10">
        <v>7</v>
      </c>
    </row>
    <row r="46" spans="2:14" x14ac:dyDescent="0.15">
      <c r="I46" s="5" t="s">
        <v>159</v>
      </c>
      <c r="J46" s="6">
        <v>5</v>
      </c>
      <c r="K46" s="6">
        <v>30</v>
      </c>
      <c r="L46" s="6">
        <v>85</v>
      </c>
      <c r="M46" s="6">
        <v>34</v>
      </c>
      <c r="N46" s="10">
        <v>6</v>
      </c>
    </row>
    <row r="47" spans="2:14" x14ac:dyDescent="0.15">
      <c r="I47" s="5" t="s">
        <v>160</v>
      </c>
      <c r="J47" s="6">
        <v>6</v>
      </c>
      <c r="K47" s="6">
        <v>30</v>
      </c>
      <c r="L47" s="6">
        <v>85</v>
      </c>
      <c r="M47" s="6">
        <v>39</v>
      </c>
      <c r="N47" s="10">
        <v>7</v>
      </c>
    </row>
    <row r="48" spans="2:14" x14ac:dyDescent="0.15">
      <c r="I48" s="5" t="s">
        <v>161</v>
      </c>
      <c r="J48" s="6">
        <v>6</v>
      </c>
      <c r="K48" s="6">
        <v>30</v>
      </c>
      <c r="L48" s="6">
        <v>85</v>
      </c>
      <c r="M48" s="6">
        <v>39</v>
      </c>
      <c r="N48" s="10">
        <v>7</v>
      </c>
    </row>
    <row r="49" spans="9:14" x14ac:dyDescent="0.15">
      <c r="I49" s="5" t="s">
        <v>162</v>
      </c>
      <c r="J49" s="6">
        <v>6</v>
      </c>
      <c r="K49" s="6">
        <v>30</v>
      </c>
      <c r="L49" s="6">
        <v>85</v>
      </c>
      <c r="M49" s="6">
        <v>39</v>
      </c>
      <c r="N49" s="10">
        <v>6</v>
      </c>
    </row>
    <row r="50" spans="9:14" x14ac:dyDescent="0.15">
      <c r="I50" s="5" t="s">
        <v>163</v>
      </c>
      <c r="J50" s="6">
        <v>3</v>
      </c>
      <c r="K50" s="6">
        <v>30</v>
      </c>
      <c r="L50" s="6">
        <v>85</v>
      </c>
      <c r="M50" s="6">
        <v>39</v>
      </c>
      <c r="N50" s="10">
        <v>33</v>
      </c>
    </row>
    <row r="51" spans="9:14" x14ac:dyDescent="0.15">
      <c r="I51" s="5" t="s">
        <v>164</v>
      </c>
      <c r="J51" s="6">
        <v>3</v>
      </c>
      <c r="K51" s="6">
        <v>30</v>
      </c>
      <c r="L51" s="6">
        <v>85</v>
      </c>
      <c r="M51" s="6">
        <v>39</v>
      </c>
      <c r="N51" s="10">
        <v>31</v>
      </c>
    </row>
    <row r="52" spans="9:14" x14ac:dyDescent="0.15">
      <c r="I52" s="5" t="s">
        <v>165</v>
      </c>
      <c r="J52" s="6">
        <v>3</v>
      </c>
      <c r="K52" s="6">
        <v>30</v>
      </c>
      <c r="L52" s="6">
        <v>85</v>
      </c>
      <c r="M52" s="6">
        <v>35</v>
      </c>
      <c r="N52" s="10">
        <v>29</v>
      </c>
    </row>
    <row r="53" spans="9:14" x14ac:dyDescent="0.15">
      <c r="I53" s="5" t="s">
        <v>114</v>
      </c>
      <c r="J53" s="6">
        <v>6</v>
      </c>
      <c r="K53" s="6">
        <v>30</v>
      </c>
      <c r="L53" s="6">
        <v>90</v>
      </c>
      <c r="M53" s="6">
        <v>39</v>
      </c>
      <c r="N53" s="10">
        <v>6</v>
      </c>
    </row>
    <row r="54" spans="9:14" x14ac:dyDescent="0.15">
      <c r="I54" s="5" t="s">
        <v>166</v>
      </c>
      <c r="J54" s="6">
        <v>4</v>
      </c>
      <c r="K54" s="6">
        <v>0</v>
      </c>
      <c r="L54" s="6">
        <v>80</v>
      </c>
      <c r="M54" s="6">
        <v>30</v>
      </c>
      <c r="N54" s="10">
        <v>0</v>
      </c>
    </row>
    <row r="55" spans="9:14" x14ac:dyDescent="0.15">
      <c r="I55" s="7" t="s">
        <v>167</v>
      </c>
      <c r="J55" s="8">
        <v>6</v>
      </c>
      <c r="K55" s="8">
        <v>7</v>
      </c>
      <c r="L55" s="8">
        <v>75</v>
      </c>
      <c r="M55" s="8">
        <v>40</v>
      </c>
      <c r="N55" s="11">
        <v>35</v>
      </c>
    </row>
  </sheetData>
  <sheetProtection sheet="1" objects="1"/>
  <phoneticPr fontId="3"/>
  <pageMargins left="0.69930555555555596" right="0.6993055555555559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55"/>
  <sheetViews>
    <sheetView topLeftCell="C37" workbookViewId="0">
      <selection activeCell="T9" sqref="T9"/>
    </sheetView>
  </sheetViews>
  <sheetFormatPr defaultColWidth="9" defaultRowHeight="15.75" x14ac:dyDescent="0.15"/>
  <cols>
    <col min="1" max="1" width="2.25" style="1" customWidth="1"/>
    <col min="2" max="2" width="19.75" style="1" customWidth="1"/>
    <col min="3" max="4" width="5.75" style="1" customWidth="1"/>
    <col min="5" max="5" width="5.875" style="1" customWidth="1"/>
    <col min="6" max="10" width="4.5" style="1" customWidth="1"/>
    <col min="11" max="11" width="9" style="1"/>
    <col min="12" max="12" width="19.75" style="1" customWidth="1"/>
    <col min="13" max="14" width="5.75" style="1" customWidth="1"/>
    <col min="15" max="15" width="5.875" style="1" customWidth="1"/>
    <col min="16" max="20" width="4.5" style="1" customWidth="1"/>
    <col min="21" max="16384" width="9" style="1"/>
  </cols>
  <sheetData>
    <row r="1" spans="1:20" x14ac:dyDescent="0.15">
      <c r="A1" s="2" t="s">
        <v>168</v>
      </c>
    </row>
    <row r="3" spans="1:20" x14ac:dyDescent="0.15">
      <c r="B3" s="1" t="s">
        <v>169</v>
      </c>
      <c r="L3" s="1" t="s">
        <v>170</v>
      </c>
    </row>
    <row r="4" spans="1:20" x14ac:dyDescent="0.15">
      <c r="A4" s="2"/>
      <c r="B4" s="3" t="s">
        <v>27</v>
      </c>
      <c r="C4" s="4" t="s">
        <v>171</v>
      </c>
      <c r="D4" s="4" t="s">
        <v>172</v>
      </c>
      <c r="E4" s="4" t="s">
        <v>173</v>
      </c>
      <c r="F4" s="4" t="s">
        <v>28</v>
      </c>
      <c r="G4" s="4" t="s">
        <v>29</v>
      </c>
      <c r="H4" s="4" t="s">
        <v>30</v>
      </c>
      <c r="I4" s="4" t="s">
        <v>31</v>
      </c>
      <c r="J4" s="9" t="s">
        <v>32</v>
      </c>
      <c r="L4" s="3" t="s">
        <v>27</v>
      </c>
      <c r="M4" s="4" t="s">
        <v>171</v>
      </c>
      <c r="N4" s="4" t="s">
        <v>172</v>
      </c>
      <c r="O4" s="4" t="s">
        <v>173</v>
      </c>
      <c r="P4" s="4" t="s">
        <v>28</v>
      </c>
      <c r="Q4" s="4" t="s">
        <v>29</v>
      </c>
      <c r="R4" s="4" t="s">
        <v>30</v>
      </c>
      <c r="S4" s="4" t="s">
        <v>31</v>
      </c>
      <c r="T4" s="9" t="s">
        <v>32</v>
      </c>
    </row>
    <row r="5" spans="1:20" x14ac:dyDescent="0.15">
      <c r="B5" s="5" t="s">
        <v>70</v>
      </c>
      <c r="C5" s="6">
        <v>4</v>
      </c>
      <c r="D5" s="6">
        <v>3</v>
      </c>
      <c r="E5" s="6">
        <v>5</v>
      </c>
      <c r="F5" s="6">
        <v>100</v>
      </c>
      <c r="G5" s="6">
        <v>75</v>
      </c>
      <c r="H5" s="6">
        <v>100</v>
      </c>
      <c r="I5" s="6">
        <v>90</v>
      </c>
      <c r="J5" s="10">
        <v>80</v>
      </c>
      <c r="L5" s="5" t="s">
        <v>118</v>
      </c>
      <c r="M5" s="6">
        <v>6</v>
      </c>
      <c r="N5" s="6">
        <v>5</v>
      </c>
      <c r="O5" s="6">
        <v>15</v>
      </c>
      <c r="P5" s="6">
        <v>108</v>
      </c>
      <c r="Q5" s="6">
        <v>100</v>
      </c>
      <c r="R5" s="6">
        <v>119</v>
      </c>
      <c r="S5" s="6">
        <v>98</v>
      </c>
      <c r="T5" s="10">
        <v>94</v>
      </c>
    </row>
    <row r="6" spans="1:20" x14ac:dyDescent="0.15">
      <c r="B6" s="5" t="s">
        <v>71</v>
      </c>
      <c r="C6" s="6">
        <v>3</v>
      </c>
      <c r="D6" s="6">
        <v>3</v>
      </c>
      <c r="E6" s="6">
        <v>5</v>
      </c>
      <c r="F6" s="6">
        <v>80</v>
      </c>
      <c r="G6" s="6">
        <v>75</v>
      </c>
      <c r="H6" s="6">
        <v>100</v>
      </c>
      <c r="I6" s="6">
        <v>75</v>
      </c>
      <c r="J6" s="10">
        <v>80</v>
      </c>
      <c r="L6" s="5" t="s">
        <v>119</v>
      </c>
      <c r="M6" s="6">
        <v>6</v>
      </c>
      <c r="N6" s="6">
        <v>5</v>
      </c>
      <c r="O6" s="6">
        <v>25</v>
      </c>
      <c r="P6" s="6">
        <v>80</v>
      </c>
      <c r="Q6" s="6">
        <v>150</v>
      </c>
      <c r="R6" s="6">
        <v>98</v>
      </c>
      <c r="S6" s="6">
        <v>150</v>
      </c>
      <c r="T6" s="10">
        <v>105</v>
      </c>
    </row>
    <row r="7" spans="1:20" x14ac:dyDescent="0.15">
      <c r="B7" s="5" t="s">
        <v>72</v>
      </c>
      <c r="C7" s="6">
        <v>3</v>
      </c>
      <c r="D7" s="6">
        <v>3</v>
      </c>
      <c r="E7" s="6">
        <v>10</v>
      </c>
      <c r="F7" s="6">
        <v>120</v>
      </c>
      <c r="G7" s="6">
        <v>80</v>
      </c>
      <c r="H7" s="6">
        <v>100</v>
      </c>
      <c r="I7" s="6">
        <v>120</v>
      </c>
      <c r="J7" s="10">
        <v>80</v>
      </c>
      <c r="L7" s="5" t="s">
        <v>120</v>
      </c>
      <c r="M7" s="6">
        <v>6</v>
      </c>
      <c r="N7" s="6">
        <v>5</v>
      </c>
      <c r="O7" s="6">
        <v>10</v>
      </c>
      <c r="P7" s="6">
        <v>91</v>
      </c>
      <c r="Q7" s="6">
        <v>90</v>
      </c>
      <c r="R7" s="6">
        <v>136</v>
      </c>
      <c r="S7" s="6">
        <v>130</v>
      </c>
      <c r="T7" s="10">
        <v>99</v>
      </c>
    </row>
    <row r="8" spans="1:20" x14ac:dyDescent="0.15">
      <c r="B8" s="5" t="s">
        <v>73</v>
      </c>
      <c r="C8" s="6">
        <v>3</v>
      </c>
      <c r="D8" s="6">
        <v>3</v>
      </c>
      <c r="E8" s="6">
        <v>10</v>
      </c>
      <c r="F8" s="6">
        <v>100</v>
      </c>
      <c r="G8" s="6">
        <v>65</v>
      </c>
      <c r="H8" s="6">
        <v>100</v>
      </c>
      <c r="I8" s="6">
        <v>110</v>
      </c>
      <c r="J8" s="10">
        <v>80</v>
      </c>
      <c r="L8" s="5" t="s">
        <v>121</v>
      </c>
      <c r="M8" s="6">
        <v>3</v>
      </c>
      <c r="N8" s="6">
        <v>3</v>
      </c>
      <c r="O8" s="6">
        <v>18</v>
      </c>
      <c r="P8" s="6">
        <v>117</v>
      </c>
      <c r="Q8" s="6">
        <v>40</v>
      </c>
      <c r="R8" s="6">
        <v>105</v>
      </c>
      <c r="S8" s="6">
        <v>98</v>
      </c>
      <c r="T8" s="10">
        <v>85</v>
      </c>
    </row>
    <row r="9" spans="1:20" x14ac:dyDescent="0.15">
      <c r="B9" s="5" t="s">
        <v>74</v>
      </c>
      <c r="C9" s="6">
        <v>3</v>
      </c>
      <c r="D9" s="6">
        <v>4</v>
      </c>
      <c r="E9" s="6">
        <v>20</v>
      </c>
      <c r="F9" s="6">
        <v>135</v>
      </c>
      <c r="G9" s="6">
        <v>80</v>
      </c>
      <c r="H9" s="6">
        <v>110</v>
      </c>
      <c r="I9" s="6">
        <v>129</v>
      </c>
      <c r="J9" s="10">
        <v>80</v>
      </c>
      <c r="L9" s="5" t="s">
        <v>122</v>
      </c>
      <c r="M9" s="6">
        <v>3</v>
      </c>
      <c r="N9" s="6">
        <v>3</v>
      </c>
      <c r="O9" s="6">
        <v>19</v>
      </c>
      <c r="P9" s="6">
        <v>86</v>
      </c>
      <c r="Q9" s="6">
        <v>35</v>
      </c>
      <c r="R9" s="6">
        <v>114</v>
      </c>
      <c r="S9" s="6">
        <v>103</v>
      </c>
      <c r="T9" s="10">
        <v>87</v>
      </c>
    </row>
    <row r="10" spans="1:20" x14ac:dyDescent="0.15">
      <c r="B10" s="5" t="s">
        <v>75</v>
      </c>
      <c r="C10" s="6">
        <v>3</v>
      </c>
      <c r="D10" s="6">
        <v>3</v>
      </c>
      <c r="E10" s="6">
        <v>5</v>
      </c>
      <c r="F10" s="6">
        <v>80</v>
      </c>
      <c r="G10" s="6">
        <v>120</v>
      </c>
      <c r="H10" s="6">
        <v>110</v>
      </c>
      <c r="I10" s="6">
        <v>90</v>
      </c>
      <c r="J10" s="10">
        <v>110</v>
      </c>
      <c r="L10" s="5" t="s">
        <v>123</v>
      </c>
      <c r="M10" s="6">
        <v>3</v>
      </c>
      <c r="N10" s="6">
        <v>3</v>
      </c>
      <c r="O10" s="6">
        <v>20</v>
      </c>
      <c r="P10" s="6">
        <v>98</v>
      </c>
      <c r="Q10" s="6">
        <v>75</v>
      </c>
      <c r="R10" s="6">
        <v>128</v>
      </c>
      <c r="S10" s="6">
        <v>115</v>
      </c>
      <c r="T10" s="10">
        <v>92</v>
      </c>
    </row>
    <row r="11" spans="1:20" x14ac:dyDescent="0.15">
      <c r="B11" s="5" t="s">
        <v>76</v>
      </c>
      <c r="C11" s="6">
        <v>3</v>
      </c>
      <c r="D11" s="6">
        <v>3</v>
      </c>
      <c r="E11" s="6">
        <v>5</v>
      </c>
      <c r="F11" s="6">
        <v>75</v>
      </c>
      <c r="G11" s="6">
        <v>120</v>
      </c>
      <c r="H11" s="6">
        <v>100</v>
      </c>
      <c r="I11" s="6">
        <v>60</v>
      </c>
      <c r="J11" s="10">
        <v>150</v>
      </c>
      <c r="L11" s="5" t="s">
        <v>124</v>
      </c>
      <c r="M11" s="6">
        <v>3</v>
      </c>
      <c r="N11" s="6">
        <v>3</v>
      </c>
      <c r="O11" s="6">
        <v>10</v>
      </c>
      <c r="P11" s="6">
        <v>85</v>
      </c>
      <c r="Q11" s="6">
        <v>20</v>
      </c>
      <c r="R11" s="6">
        <v>104</v>
      </c>
      <c r="S11" s="6">
        <v>97</v>
      </c>
      <c r="T11" s="10">
        <v>92</v>
      </c>
    </row>
    <row r="12" spans="1:20" x14ac:dyDescent="0.15">
      <c r="B12" s="5" t="s">
        <v>77</v>
      </c>
      <c r="C12" s="6">
        <v>3</v>
      </c>
      <c r="D12" s="6">
        <v>3</v>
      </c>
      <c r="E12" s="6">
        <v>5</v>
      </c>
      <c r="F12" s="6">
        <v>75</v>
      </c>
      <c r="G12" s="6">
        <v>120</v>
      </c>
      <c r="H12" s="6">
        <v>100</v>
      </c>
      <c r="I12" s="6">
        <v>50</v>
      </c>
      <c r="J12" s="10">
        <v>130</v>
      </c>
      <c r="L12" s="5" t="s">
        <v>125</v>
      </c>
      <c r="M12" s="6">
        <v>3</v>
      </c>
      <c r="N12" s="6">
        <v>3</v>
      </c>
      <c r="O12" s="6">
        <v>11</v>
      </c>
      <c r="P12" s="6">
        <v>87</v>
      </c>
      <c r="Q12" s="6">
        <v>30</v>
      </c>
      <c r="R12" s="6">
        <v>115</v>
      </c>
      <c r="S12" s="6">
        <v>85</v>
      </c>
      <c r="T12" s="10">
        <v>94</v>
      </c>
    </row>
    <row r="13" spans="1:20" x14ac:dyDescent="0.15">
      <c r="B13" s="5" t="s">
        <v>78</v>
      </c>
      <c r="C13" s="6">
        <v>3</v>
      </c>
      <c r="D13" s="6">
        <v>3</v>
      </c>
      <c r="E13" s="6">
        <v>5</v>
      </c>
      <c r="F13" s="6">
        <v>70</v>
      </c>
      <c r="G13" s="6">
        <v>125</v>
      </c>
      <c r="H13" s="6">
        <v>90</v>
      </c>
      <c r="I13" s="6">
        <v>50</v>
      </c>
      <c r="J13" s="10">
        <v>125</v>
      </c>
      <c r="L13" s="5" t="s">
        <v>126</v>
      </c>
      <c r="M13" s="6">
        <v>3</v>
      </c>
      <c r="N13" s="6">
        <v>3</v>
      </c>
      <c r="O13" s="6">
        <v>12</v>
      </c>
      <c r="P13" s="6">
        <v>124</v>
      </c>
      <c r="Q13" s="6">
        <v>40</v>
      </c>
      <c r="R13" s="6">
        <v>100</v>
      </c>
      <c r="S13" s="6">
        <v>116</v>
      </c>
      <c r="T13" s="10">
        <v>96</v>
      </c>
    </row>
    <row r="14" spans="1:20" x14ac:dyDescent="0.15">
      <c r="B14" s="5" t="s">
        <v>79</v>
      </c>
      <c r="C14" s="6">
        <v>4</v>
      </c>
      <c r="D14" s="6">
        <v>4</v>
      </c>
      <c r="E14" s="6">
        <v>25</v>
      </c>
      <c r="F14" s="6">
        <v>90</v>
      </c>
      <c r="G14" s="6">
        <v>50</v>
      </c>
      <c r="H14" s="6">
        <v>110</v>
      </c>
      <c r="I14" s="6">
        <v>100</v>
      </c>
      <c r="J14" s="10">
        <v>60</v>
      </c>
      <c r="L14" s="5" t="s">
        <v>127</v>
      </c>
      <c r="M14" s="6">
        <v>4</v>
      </c>
      <c r="N14" s="6">
        <v>4</v>
      </c>
      <c r="O14" s="6">
        <v>23</v>
      </c>
      <c r="P14" s="6">
        <v>116</v>
      </c>
      <c r="Q14" s="6">
        <v>50</v>
      </c>
      <c r="R14" s="6">
        <v>116</v>
      </c>
      <c r="S14" s="6">
        <v>98</v>
      </c>
      <c r="T14" s="10">
        <v>91</v>
      </c>
    </row>
    <row r="15" spans="1:20" x14ac:dyDescent="0.15">
      <c r="B15" s="5" t="s">
        <v>80</v>
      </c>
      <c r="C15" s="6">
        <v>3</v>
      </c>
      <c r="D15" s="6">
        <v>3</v>
      </c>
      <c r="E15" s="6">
        <v>5</v>
      </c>
      <c r="F15" s="6">
        <v>80</v>
      </c>
      <c r="G15" s="6">
        <v>70</v>
      </c>
      <c r="H15" s="6">
        <v>100</v>
      </c>
      <c r="I15" s="6">
        <v>75</v>
      </c>
      <c r="J15" s="10">
        <v>75</v>
      </c>
      <c r="L15" s="5" t="s">
        <v>128</v>
      </c>
      <c r="M15" s="6">
        <v>4</v>
      </c>
      <c r="N15" s="6">
        <v>4</v>
      </c>
      <c r="O15" s="6">
        <v>26</v>
      </c>
      <c r="P15" s="6">
        <v>91</v>
      </c>
      <c r="Q15" s="6">
        <v>60</v>
      </c>
      <c r="R15" s="6">
        <v>129</v>
      </c>
      <c r="S15" s="6">
        <v>116</v>
      </c>
      <c r="T15" s="10">
        <v>105</v>
      </c>
    </row>
    <row r="16" spans="1:20" x14ac:dyDescent="0.15">
      <c r="B16" s="5" t="s">
        <v>81</v>
      </c>
      <c r="C16" s="6">
        <v>3</v>
      </c>
      <c r="D16" s="6">
        <v>3</v>
      </c>
      <c r="E16" s="6">
        <v>5</v>
      </c>
      <c r="F16" s="6">
        <v>75</v>
      </c>
      <c r="G16" s="6">
        <v>110</v>
      </c>
      <c r="H16" s="6">
        <v>100</v>
      </c>
      <c r="I16" s="6">
        <v>50</v>
      </c>
      <c r="J16" s="10">
        <v>120</v>
      </c>
      <c r="L16" s="5" t="s">
        <v>129</v>
      </c>
      <c r="M16" s="6">
        <v>4</v>
      </c>
      <c r="N16" s="6">
        <v>4</v>
      </c>
      <c r="O16" s="6">
        <v>24</v>
      </c>
      <c r="P16" s="6">
        <v>99</v>
      </c>
      <c r="Q16" s="6">
        <v>70</v>
      </c>
      <c r="R16" s="6">
        <v>134</v>
      </c>
      <c r="S16" s="6">
        <v>132</v>
      </c>
      <c r="T16" s="10">
        <v>85</v>
      </c>
    </row>
    <row r="17" spans="2:20" x14ac:dyDescent="0.15">
      <c r="B17" s="5" t="s">
        <v>82</v>
      </c>
      <c r="C17" s="6">
        <v>4</v>
      </c>
      <c r="D17" s="6">
        <v>3</v>
      </c>
      <c r="E17" s="6">
        <v>10</v>
      </c>
      <c r="F17" s="6">
        <v>110</v>
      </c>
      <c r="G17" s="6">
        <v>95</v>
      </c>
      <c r="H17" s="6">
        <v>100</v>
      </c>
      <c r="I17" s="6">
        <v>110</v>
      </c>
      <c r="J17" s="10">
        <v>105</v>
      </c>
      <c r="L17" s="5" t="s">
        <v>130</v>
      </c>
      <c r="M17" s="6">
        <v>3</v>
      </c>
      <c r="N17" s="6">
        <v>3</v>
      </c>
      <c r="O17" s="6">
        <v>8</v>
      </c>
      <c r="P17" s="6">
        <v>108</v>
      </c>
      <c r="Q17" s="6">
        <v>120</v>
      </c>
      <c r="R17" s="6">
        <v>111</v>
      </c>
      <c r="S17" s="6">
        <v>90</v>
      </c>
      <c r="T17" s="10">
        <v>96</v>
      </c>
    </row>
    <row r="18" spans="2:20" x14ac:dyDescent="0.15">
      <c r="B18" s="5" t="s">
        <v>83</v>
      </c>
      <c r="C18" s="6">
        <v>3</v>
      </c>
      <c r="D18" s="6">
        <v>4</v>
      </c>
      <c r="E18" s="6">
        <v>15</v>
      </c>
      <c r="F18" s="6">
        <v>120</v>
      </c>
      <c r="G18" s="6">
        <v>50</v>
      </c>
      <c r="H18" s="6">
        <v>100</v>
      </c>
      <c r="I18" s="6">
        <v>120</v>
      </c>
      <c r="J18" s="10">
        <v>50</v>
      </c>
      <c r="L18" s="5" t="s">
        <v>131</v>
      </c>
      <c r="M18" s="6">
        <v>3</v>
      </c>
      <c r="N18" s="6">
        <v>3</v>
      </c>
      <c r="O18" s="6">
        <v>9</v>
      </c>
      <c r="P18" s="6">
        <v>115</v>
      </c>
      <c r="Q18" s="6">
        <v>115</v>
      </c>
      <c r="R18" s="6">
        <v>101</v>
      </c>
      <c r="S18" s="6">
        <v>101</v>
      </c>
      <c r="T18" s="10">
        <v>96</v>
      </c>
    </row>
    <row r="19" spans="2:20" x14ac:dyDescent="0.15">
      <c r="B19" s="5" t="s">
        <v>84</v>
      </c>
      <c r="C19" s="6">
        <v>3</v>
      </c>
      <c r="D19" s="6">
        <v>3</v>
      </c>
      <c r="E19" s="6">
        <v>20</v>
      </c>
      <c r="F19" s="6">
        <v>75</v>
      </c>
      <c r="G19" s="6">
        <v>90</v>
      </c>
      <c r="H19" s="6">
        <v>100</v>
      </c>
      <c r="I19" s="6">
        <v>128</v>
      </c>
      <c r="J19" s="10">
        <v>90</v>
      </c>
      <c r="L19" s="5" t="s">
        <v>132</v>
      </c>
      <c r="M19" s="6">
        <v>3</v>
      </c>
      <c r="N19" s="6">
        <v>3</v>
      </c>
      <c r="O19" s="6">
        <v>10</v>
      </c>
      <c r="P19" s="6">
        <v>92</v>
      </c>
      <c r="Q19" s="6">
        <v>160</v>
      </c>
      <c r="R19" s="6">
        <v>112</v>
      </c>
      <c r="S19" s="6">
        <v>127</v>
      </c>
      <c r="T19" s="10">
        <v>92</v>
      </c>
    </row>
    <row r="20" spans="2:20" x14ac:dyDescent="0.15">
      <c r="B20" s="5" t="s">
        <v>34</v>
      </c>
      <c r="C20" s="6">
        <v>4</v>
      </c>
      <c r="D20" s="6">
        <v>4</v>
      </c>
      <c r="E20" s="6">
        <v>30</v>
      </c>
      <c r="F20" s="6">
        <v>70</v>
      </c>
      <c r="G20" s="6">
        <v>50</v>
      </c>
      <c r="H20" s="6">
        <v>120</v>
      </c>
      <c r="I20" s="6">
        <v>122</v>
      </c>
      <c r="J20" s="10">
        <v>75</v>
      </c>
      <c r="L20" s="5" t="s">
        <v>133</v>
      </c>
      <c r="M20" s="6">
        <v>3</v>
      </c>
      <c r="N20" s="6">
        <v>4</v>
      </c>
      <c r="O20" s="6">
        <v>11</v>
      </c>
      <c r="P20" s="6">
        <v>115</v>
      </c>
      <c r="Q20" s="6">
        <v>0</v>
      </c>
      <c r="R20" s="6">
        <v>120</v>
      </c>
      <c r="S20" s="6">
        <v>108</v>
      </c>
      <c r="T20" s="10">
        <v>85</v>
      </c>
    </row>
    <row r="21" spans="2:20" x14ac:dyDescent="0.15">
      <c r="B21" s="5" t="s">
        <v>85</v>
      </c>
      <c r="C21" s="6">
        <v>3</v>
      </c>
      <c r="D21" s="6">
        <v>3</v>
      </c>
      <c r="E21" s="6">
        <v>5</v>
      </c>
      <c r="F21" s="6">
        <v>65</v>
      </c>
      <c r="G21" s="6">
        <v>80</v>
      </c>
      <c r="H21" s="6">
        <v>50</v>
      </c>
      <c r="I21" s="6">
        <v>50</v>
      </c>
      <c r="J21" s="10">
        <v>70</v>
      </c>
      <c r="L21" s="5" t="s">
        <v>134</v>
      </c>
      <c r="M21" s="6">
        <v>3</v>
      </c>
      <c r="N21" s="6">
        <v>4</v>
      </c>
      <c r="O21" s="6">
        <v>12</v>
      </c>
      <c r="P21" s="6">
        <v>90</v>
      </c>
      <c r="Q21" s="6">
        <v>0</v>
      </c>
      <c r="R21" s="6">
        <v>106</v>
      </c>
      <c r="S21" s="6">
        <v>123</v>
      </c>
      <c r="T21" s="10">
        <v>87</v>
      </c>
    </row>
    <row r="22" spans="2:20" x14ac:dyDescent="0.15">
      <c r="B22" s="5" t="s">
        <v>86</v>
      </c>
      <c r="C22" s="6">
        <v>3</v>
      </c>
      <c r="D22" s="6">
        <v>3</v>
      </c>
      <c r="E22" s="6">
        <v>5</v>
      </c>
      <c r="F22" s="6">
        <v>55</v>
      </c>
      <c r="G22" s="6">
        <v>50</v>
      </c>
      <c r="H22" s="6">
        <v>100</v>
      </c>
      <c r="I22" s="6">
        <v>30</v>
      </c>
      <c r="J22" s="10">
        <v>115</v>
      </c>
      <c r="L22" s="5" t="s">
        <v>135</v>
      </c>
      <c r="M22" s="6">
        <v>3</v>
      </c>
      <c r="N22" s="6">
        <v>4</v>
      </c>
      <c r="O22" s="6">
        <v>13</v>
      </c>
      <c r="P22" s="6">
        <v>101</v>
      </c>
      <c r="Q22" s="6">
        <v>0</v>
      </c>
      <c r="R22" s="6">
        <v>102</v>
      </c>
      <c r="S22" s="6">
        <v>125</v>
      </c>
      <c r="T22" s="10">
        <v>88</v>
      </c>
    </row>
    <row r="23" spans="2:20" x14ac:dyDescent="0.15">
      <c r="B23" s="5" t="s">
        <v>87</v>
      </c>
      <c r="C23" s="6">
        <v>3</v>
      </c>
      <c r="D23" s="6">
        <v>3</v>
      </c>
      <c r="E23" s="6">
        <v>5</v>
      </c>
      <c r="F23" s="6">
        <v>60</v>
      </c>
      <c r="G23" s="6">
        <v>50</v>
      </c>
      <c r="H23" s="6">
        <v>100</v>
      </c>
      <c r="I23" s="6">
        <v>110</v>
      </c>
      <c r="J23" s="10">
        <v>95</v>
      </c>
      <c r="L23" s="5" t="s">
        <v>136</v>
      </c>
      <c r="M23" s="6">
        <v>4</v>
      </c>
      <c r="N23" s="6">
        <v>4</v>
      </c>
      <c r="O23" s="6">
        <v>26</v>
      </c>
      <c r="P23" s="6">
        <v>83</v>
      </c>
      <c r="Q23" s="6">
        <v>124</v>
      </c>
      <c r="R23" s="6">
        <v>103</v>
      </c>
      <c r="S23" s="6">
        <v>89</v>
      </c>
      <c r="T23" s="10">
        <v>105</v>
      </c>
    </row>
    <row r="24" spans="2:20" x14ac:dyDescent="0.15">
      <c r="B24" s="5" t="s">
        <v>88</v>
      </c>
      <c r="C24" s="6">
        <v>4</v>
      </c>
      <c r="D24" s="6">
        <v>4</v>
      </c>
      <c r="E24" s="6">
        <v>5</v>
      </c>
      <c r="F24" s="6">
        <v>140</v>
      </c>
      <c r="G24" s="6">
        <v>50</v>
      </c>
      <c r="H24" s="6">
        <v>120</v>
      </c>
      <c r="I24" s="6">
        <v>120</v>
      </c>
      <c r="J24" s="10">
        <v>115</v>
      </c>
      <c r="L24" s="5" t="s">
        <v>137</v>
      </c>
      <c r="M24" s="6">
        <v>4</v>
      </c>
      <c r="N24" s="6">
        <v>4</v>
      </c>
      <c r="O24" s="6">
        <v>27</v>
      </c>
      <c r="P24" s="6">
        <v>82</v>
      </c>
      <c r="Q24" s="6">
        <v>96</v>
      </c>
      <c r="R24" s="6">
        <v>110</v>
      </c>
      <c r="S24" s="6">
        <v>94</v>
      </c>
      <c r="T24" s="10">
        <v>106</v>
      </c>
    </row>
    <row r="25" spans="2:20" x14ac:dyDescent="0.15">
      <c r="B25" s="5" t="s">
        <v>89</v>
      </c>
      <c r="C25" s="6">
        <v>3</v>
      </c>
      <c r="D25" s="6">
        <v>3</v>
      </c>
      <c r="E25" s="6">
        <v>0</v>
      </c>
      <c r="F25" s="6">
        <v>80</v>
      </c>
      <c r="G25" s="6">
        <v>90</v>
      </c>
      <c r="H25" s="6">
        <v>100</v>
      </c>
      <c r="I25" s="6">
        <v>140</v>
      </c>
      <c r="J25" s="10">
        <v>80</v>
      </c>
      <c r="L25" s="5" t="s">
        <v>138</v>
      </c>
      <c r="M25" s="6">
        <v>5</v>
      </c>
      <c r="N25" s="6">
        <v>4</v>
      </c>
      <c r="O25" s="6">
        <v>28</v>
      </c>
      <c r="P25" s="6">
        <v>93</v>
      </c>
      <c r="Q25" s="6">
        <v>64</v>
      </c>
      <c r="R25" s="6">
        <v>121</v>
      </c>
      <c r="S25" s="6">
        <v>98</v>
      </c>
      <c r="T25" s="10">
        <v>110</v>
      </c>
    </row>
    <row r="26" spans="2:20" x14ac:dyDescent="0.15">
      <c r="B26" s="5" t="s">
        <v>90</v>
      </c>
      <c r="C26" s="6">
        <v>3</v>
      </c>
      <c r="D26" s="6">
        <v>3</v>
      </c>
      <c r="E26" s="6">
        <v>5</v>
      </c>
      <c r="F26" s="6">
        <v>50</v>
      </c>
      <c r="G26" s="6">
        <v>50</v>
      </c>
      <c r="H26" s="6">
        <v>100</v>
      </c>
      <c r="I26" s="6">
        <v>50</v>
      </c>
      <c r="J26" s="10">
        <v>50</v>
      </c>
      <c r="L26" s="5" t="s">
        <v>139</v>
      </c>
      <c r="M26" s="6">
        <v>5</v>
      </c>
      <c r="N26" s="6">
        <v>5</v>
      </c>
      <c r="O26" s="6">
        <v>12</v>
      </c>
      <c r="P26" s="6">
        <v>80</v>
      </c>
      <c r="Q26" s="6">
        <v>80</v>
      </c>
      <c r="R26" s="6">
        <v>104</v>
      </c>
      <c r="S26" s="6">
        <v>90</v>
      </c>
      <c r="T26" s="10">
        <v>89</v>
      </c>
    </row>
    <row r="27" spans="2:20" x14ac:dyDescent="0.15">
      <c r="B27" s="5" t="s">
        <v>91</v>
      </c>
      <c r="C27" s="6">
        <v>4</v>
      </c>
      <c r="D27" s="6">
        <v>4</v>
      </c>
      <c r="E27" s="6">
        <v>30</v>
      </c>
      <c r="F27" s="6">
        <v>150</v>
      </c>
      <c r="G27" s="6">
        <v>140</v>
      </c>
      <c r="H27" s="6">
        <v>120</v>
      </c>
      <c r="I27" s="6">
        <v>130</v>
      </c>
      <c r="J27" s="10">
        <v>120</v>
      </c>
      <c r="L27" s="5" t="s">
        <v>140</v>
      </c>
      <c r="M27" s="6">
        <v>5</v>
      </c>
      <c r="N27" s="6">
        <v>5</v>
      </c>
      <c r="O27" s="6">
        <v>13</v>
      </c>
      <c r="P27" s="6">
        <v>75</v>
      </c>
      <c r="Q27" s="6">
        <v>95</v>
      </c>
      <c r="R27" s="6">
        <v>95</v>
      </c>
      <c r="S27" s="6">
        <v>140</v>
      </c>
      <c r="T27" s="10">
        <v>95</v>
      </c>
    </row>
    <row r="28" spans="2:20" x14ac:dyDescent="0.15">
      <c r="B28" s="5" t="s">
        <v>92</v>
      </c>
      <c r="C28" s="6">
        <v>4</v>
      </c>
      <c r="D28" s="6">
        <v>3</v>
      </c>
      <c r="E28" s="6">
        <v>10</v>
      </c>
      <c r="F28" s="6">
        <v>120</v>
      </c>
      <c r="G28" s="6">
        <v>105</v>
      </c>
      <c r="H28" s="6">
        <v>100</v>
      </c>
      <c r="I28" s="6">
        <v>110</v>
      </c>
      <c r="J28" s="10">
        <v>100</v>
      </c>
      <c r="L28" s="5" t="s">
        <v>141</v>
      </c>
      <c r="M28" s="6">
        <v>5</v>
      </c>
      <c r="N28" s="6">
        <v>5</v>
      </c>
      <c r="O28" s="6">
        <v>11</v>
      </c>
      <c r="P28" s="6">
        <v>77</v>
      </c>
      <c r="Q28" s="6">
        <v>140</v>
      </c>
      <c r="R28" s="6">
        <v>108</v>
      </c>
      <c r="S28" s="6">
        <v>127</v>
      </c>
      <c r="T28" s="10">
        <v>120</v>
      </c>
    </row>
    <row r="29" spans="2:20" x14ac:dyDescent="0.15">
      <c r="B29" s="5" t="s">
        <v>93</v>
      </c>
      <c r="C29" s="6">
        <v>3</v>
      </c>
      <c r="D29" s="6">
        <v>4</v>
      </c>
      <c r="E29" s="6">
        <v>18</v>
      </c>
      <c r="F29" s="6">
        <v>100</v>
      </c>
      <c r="G29" s="6">
        <v>75</v>
      </c>
      <c r="H29" s="6">
        <v>115</v>
      </c>
      <c r="I29" s="6">
        <v>95</v>
      </c>
      <c r="J29" s="10">
        <v>100</v>
      </c>
      <c r="L29" s="5" t="s">
        <v>142</v>
      </c>
      <c r="M29" s="6">
        <v>6</v>
      </c>
      <c r="N29" s="6">
        <v>6</v>
      </c>
      <c r="O29" s="6">
        <v>30</v>
      </c>
      <c r="P29" s="6">
        <v>90</v>
      </c>
      <c r="Q29" s="6">
        <v>40</v>
      </c>
      <c r="R29" s="6">
        <v>113</v>
      </c>
      <c r="S29" s="6">
        <v>105</v>
      </c>
      <c r="T29" s="10">
        <v>85</v>
      </c>
    </row>
    <row r="30" spans="2:20" x14ac:dyDescent="0.15">
      <c r="B30" s="5" t="s">
        <v>94</v>
      </c>
      <c r="C30" s="6">
        <v>3</v>
      </c>
      <c r="D30" s="6">
        <v>3</v>
      </c>
      <c r="E30" s="6">
        <v>25</v>
      </c>
      <c r="F30" s="6">
        <v>140</v>
      </c>
      <c r="G30" s="6">
        <v>100</v>
      </c>
      <c r="H30" s="6">
        <v>100</v>
      </c>
      <c r="I30" s="6">
        <v>100</v>
      </c>
      <c r="J30" s="10">
        <v>100</v>
      </c>
      <c r="L30" s="5" t="s">
        <v>143</v>
      </c>
      <c r="M30" s="6">
        <v>6</v>
      </c>
      <c r="N30" s="6">
        <v>6</v>
      </c>
      <c r="O30" s="6">
        <v>28</v>
      </c>
      <c r="P30" s="6">
        <v>85</v>
      </c>
      <c r="Q30" s="6">
        <v>60</v>
      </c>
      <c r="R30" s="6">
        <v>131</v>
      </c>
      <c r="S30" s="6">
        <v>108</v>
      </c>
      <c r="T30" s="10">
        <v>90</v>
      </c>
    </row>
    <row r="31" spans="2:20" x14ac:dyDescent="0.15">
      <c r="B31" s="5" t="s">
        <v>95</v>
      </c>
      <c r="C31" s="6">
        <v>3</v>
      </c>
      <c r="D31" s="6">
        <v>3</v>
      </c>
      <c r="E31" s="6">
        <v>10</v>
      </c>
      <c r="F31" s="6">
        <v>100</v>
      </c>
      <c r="G31" s="6">
        <v>100</v>
      </c>
      <c r="H31" s="6">
        <v>115</v>
      </c>
      <c r="I31" s="6">
        <v>100</v>
      </c>
      <c r="J31" s="10">
        <v>100</v>
      </c>
      <c r="L31" s="5" t="s">
        <v>144</v>
      </c>
      <c r="M31" s="6">
        <v>6</v>
      </c>
      <c r="N31" s="6">
        <v>6</v>
      </c>
      <c r="O31" s="6">
        <v>33</v>
      </c>
      <c r="P31" s="6">
        <v>101</v>
      </c>
      <c r="Q31" s="6">
        <v>10</v>
      </c>
      <c r="R31" s="6">
        <v>135</v>
      </c>
      <c r="S31" s="6">
        <v>152</v>
      </c>
      <c r="T31" s="10">
        <v>100</v>
      </c>
    </row>
    <row r="32" spans="2:20" x14ac:dyDescent="0.15">
      <c r="B32" s="5" t="s">
        <v>96</v>
      </c>
      <c r="C32" s="6">
        <v>4</v>
      </c>
      <c r="D32" s="6">
        <v>3</v>
      </c>
      <c r="E32" s="6">
        <v>8</v>
      </c>
      <c r="F32" s="6">
        <v>100</v>
      </c>
      <c r="G32" s="6">
        <v>100</v>
      </c>
      <c r="H32" s="6">
        <v>110</v>
      </c>
      <c r="I32" s="6">
        <v>105</v>
      </c>
      <c r="J32" s="10">
        <v>100</v>
      </c>
      <c r="L32" s="5" t="s">
        <v>145</v>
      </c>
      <c r="M32" s="6">
        <v>3</v>
      </c>
      <c r="N32" s="6">
        <v>3</v>
      </c>
      <c r="O32" s="6">
        <v>42</v>
      </c>
      <c r="P32" s="6">
        <v>69</v>
      </c>
      <c r="Q32" s="6">
        <v>0</v>
      </c>
      <c r="R32" s="6">
        <v>140</v>
      </c>
      <c r="S32" s="6">
        <v>70</v>
      </c>
      <c r="T32" s="10">
        <v>110</v>
      </c>
    </row>
    <row r="33" spans="2:20" x14ac:dyDescent="0.15">
      <c r="B33" s="5" t="s">
        <v>97</v>
      </c>
      <c r="C33" s="6">
        <v>4</v>
      </c>
      <c r="D33" s="6">
        <v>3</v>
      </c>
      <c r="E33" s="6">
        <v>20</v>
      </c>
      <c r="F33" s="6">
        <v>160</v>
      </c>
      <c r="G33" s="6">
        <v>120</v>
      </c>
      <c r="H33" s="6">
        <v>110</v>
      </c>
      <c r="I33" s="6">
        <v>122</v>
      </c>
      <c r="J33" s="10">
        <v>100</v>
      </c>
      <c r="L33" s="5" t="s">
        <v>146</v>
      </c>
      <c r="M33" s="6">
        <v>3</v>
      </c>
      <c r="N33" s="6">
        <v>3</v>
      </c>
      <c r="O33" s="6">
        <v>36</v>
      </c>
      <c r="P33" s="6">
        <v>83</v>
      </c>
      <c r="Q33" s="6">
        <v>0</v>
      </c>
      <c r="R33" s="6">
        <v>139</v>
      </c>
      <c r="S33" s="6">
        <v>80</v>
      </c>
      <c r="T33" s="10">
        <v>110</v>
      </c>
    </row>
    <row r="34" spans="2:20" x14ac:dyDescent="0.15">
      <c r="B34" s="5" t="s">
        <v>98</v>
      </c>
      <c r="C34" s="6">
        <v>4</v>
      </c>
      <c r="D34" s="6">
        <v>3</v>
      </c>
      <c r="E34" s="6">
        <v>12</v>
      </c>
      <c r="F34" s="6">
        <v>125</v>
      </c>
      <c r="G34" s="6">
        <v>80</v>
      </c>
      <c r="H34" s="6">
        <v>105</v>
      </c>
      <c r="I34" s="6">
        <v>120</v>
      </c>
      <c r="J34" s="10">
        <v>90</v>
      </c>
      <c r="L34" s="5" t="s">
        <v>147</v>
      </c>
      <c r="M34" s="6">
        <v>3</v>
      </c>
      <c r="N34" s="6">
        <v>3</v>
      </c>
      <c r="O34" s="6">
        <v>39</v>
      </c>
      <c r="P34" s="6">
        <v>77</v>
      </c>
      <c r="Q34" s="6">
        <v>0</v>
      </c>
      <c r="R34" s="6">
        <v>138</v>
      </c>
      <c r="S34" s="6">
        <v>160</v>
      </c>
      <c r="T34" s="10">
        <v>110</v>
      </c>
    </row>
    <row r="35" spans="2:20" x14ac:dyDescent="0.15">
      <c r="B35" s="5" t="s">
        <v>99</v>
      </c>
      <c r="C35" s="6">
        <v>4</v>
      </c>
      <c r="D35" s="6">
        <v>3</v>
      </c>
      <c r="E35" s="6">
        <v>14</v>
      </c>
      <c r="F35" s="6">
        <v>122</v>
      </c>
      <c r="G35" s="6">
        <v>145</v>
      </c>
      <c r="H35" s="6">
        <v>105</v>
      </c>
      <c r="I35" s="6">
        <v>125</v>
      </c>
      <c r="J35" s="10">
        <v>110</v>
      </c>
      <c r="L35" s="5" t="s">
        <v>148</v>
      </c>
      <c r="M35" s="6">
        <v>3</v>
      </c>
      <c r="N35" s="6">
        <v>3</v>
      </c>
      <c r="O35" s="6">
        <v>0</v>
      </c>
      <c r="P35" s="6">
        <v>150</v>
      </c>
      <c r="Q35" s="6">
        <v>160</v>
      </c>
      <c r="R35" s="6">
        <v>99</v>
      </c>
      <c r="S35" s="6">
        <v>102</v>
      </c>
      <c r="T35" s="10">
        <v>100</v>
      </c>
    </row>
    <row r="36" spans="2:20" x14ac:dyDescent="0.15">
      <c r="B36" s="5" t="s">
        <v>100</v>
      </c>
      <c r="C36" s="6">
        <v>3</v>
      </c>
      <c r="D36" s="6">
        <v>3</v>
      </c>
      <c r="E36" s="6">
        <v>7</v>
      </c>
      <c r="F36" s="6">
        <v>140</v>
      </c>
      <c r="G36" s="6">
        <v>115</v>
      </c>
      <c r="H36" s="6">
        <v>115</v>
      </c>
      <c r="I36" s="6">
        <v>120</v>
      </c>
      <c r="J36" s="10">
        <v>110</v>
      </c>
      <c r="L36" s="5" t="s">
        <v>149</v>
      </c>
      <c r="M36" s="6">
        <v>3</v>
      </c>
      <c r="N36" s="6">
        <v>3</v>
      </c>
      <c r="O36" s="6">
        <v>0</v>
      </c>
      <c r="P36" s="6">
        <v>130</v>
      </c>
      <c r="Q36" s="6">
        <v>180</v>
      </c>
      <c r="R36" s="6">
        <v>96</v>
      </c>
      <c r="S36" s="6">
        <v>89</v>
      </c>
      <c r="T36" s="10">
        <v>95</v>
      </c>
    </row>
    <row r="37" spans="2:20" x14ac:dyDescent="0.15">
      <c r="B37" s="5" t="s">
        <v>101</v>
      </c>
      <c r="C37" s="6">
        <v>3</v>
      </c>
      <c r="D37" s="6">
        <v>3</v>
      </c>
      <c r="E37" s="6">
        <v>20</v>
      </c>
      <c r="F37" s="6">
        <v>125</v>
      </c>
      <c r="G37" s="6">
        <v>100</v>
      </c>
      <c r="H37" s="6">
        <v>100</v>
      </c>
      <c r="I37" s="6">
        <v>110</v>
      </c>
      <c r="J37" s="10">
        <v>100</v>
      </c>
      <c r="L37" s="5" t="s">
        <v>150</v>
      </c>
      <c r="M37" s="6">
        <v>3</v>
      </c>
      <c r="N37" s="6">
        <v>3</v>
      </c>
      <c r="O37" s="6">
        <v>0</v>
      </c>
      <c r="P37" s="6">
        <v>175</v>
      </c>
      <c r="Q37" s="6">
        <v>150</v>
      </c>
      <c r="R37" s="6">
        <v>94</v>
      </c>
      <c r="S37" s="6">
        <v>97</v>
      </c>
      <c r="T37" s="10">
        <v>99</v>
      </c>
    </row>
    <row r="38" spans="2:20" x14ac:dyDescent="0.15">
      <c r="B38" s="5" t="s">
        <v>102</v>
      </c>
      <c r="C38" s="6">
        <v>4</v>
      </c>
      <c r="D38" s="6">
        <v>3</v>
      </c>
      <c r="E38" s="6">
        <v>10</v>
      </c>
      <c r="F38" s="6">
        <v>120</v>
      </c>
      <c r="G38" s="6">
        <v>105</v>
      </c>
      <c r="H38" s="6">
        <v>100</v>
      </c>
      <c r="I38" s="6">
        <v>110</v>
      </c>
      <c r="J38" s="10">
        <v>100</v>
      </c>
      <c r="L38" s="5" t="s">
        <v>151</v>
      </c>
      <c r="M38" s="6">
        <v>3</v>
      </c>
      <c r="N38" s="6">
        <v>3</v>
      </c>
      <c r="O38" s="6">
        <v>11</v>
      </c>
      <c r="P38" s="6">
        <v>135</v>
      </c>
      <c r="Q38" s="6">
        <v>0</v>
      </c>
      <c r="R38" s="6">
        <v>107</v>
      </c>
      <c r="S38" s="6">
        <v>120</v>
      </c>
      <c r="T38" s="10">
        <v>100</v>
      </c>
    </row>
    <row r="39" spans="2:20" x14ac:dyDescent="0.15">
      <c r="B39" s="7" t="s">
        <v>103</v>
      </c>
      <c r="C39" s="8">
        <v>4</v>
      </c>
      <c r="D39" s="8">
        <v>4</v>
      </c>
      <c r="E39" s="8">
        <v>25</v>
      </c>
      <c r="F39" s="8">
        <v>110</v>
      </c>
      <c r="G39" s="8">
        <v>80</v>
      </c>
      <c r="H39" s="8">
        <v>120</v>
      </c>
      <c r="I39" s="8">
        <v>115</v>
      </c>
      <c r="J39" s="11">
        <v>100</v>
      </c>
      <c r="L39" s="5" t="s">
        <v>152</v>
      </c>
      <c r="M39" s="6">
        <v>4</v>
      </c>
      <c r="N39" s="6">
        <v>3</v>
      </c>
      <c r="O39" s="6">
        <v>15</v>
      </c>
      <c r="P39" s="6">
        <v>160</v>
      </c>
      <c r="Q39" s="6">
        <v>8</v>
      </c>
      <c r="R39" s="6">
        <v>108</v>
      </c>
      <c r="S39" s="6">
        <v>152</v>
      </c>
      <c r="T39" s="10">
        <v>100</v>
      </c>
    </row>
    <row r="40" spans="2:20" x14ac:dyDescent="0.15">
      <c r="L40" s="5" t="s">
        <v>153</v>
      </c>
      <c r="M40" s="6">
        <v>3</v>
      </c>
      <c r="N40" s="6">
        <v>3</v>
      </c>
      <c r="O40" s="6">
        <v>12</v>
      </c>
      <c r="P40" s="6">
        <v>151</v>
      </c>
      <c r="Q40" s="6">
        <v>10</v>
      </c>
      <c r="R40" s="6">
        <v>122</v>
      </c>
      <c r="S40" s="6">
        <v>173</v>
      </c>
      <c r="T40" s="10">
        <v>100</v>
      </c>
    </row>
    <row r="41" spans="2:20" x14ac:dyDescent="0.15">
      <c r="L41" s="5" t="s">
        <v>154</v>
      </c>
      <c r="M41" s="6">
        <v>3</v>
      </c>
      <c r="N41" s="6">
        <v>3</v>
      </c>
      <c r="O41" s="6">
        <v>0</v>
      </c>
      <c r="P41" s="6">
        <v>175</v>
      </c>
      <c r="Q41" s="6">
        <v>15</v>
      </c>
      <c r="R41" s="6">
        <v>97</v>
      </c>
      <c r="S41" s="6">
        <v>105</v>
      </c>
      <c r="T41" s="10">
        <v>99</v>
      </c>
    </row>
    <row r="42" spans="2:20" x14ac:dyDescent="0.15">
      <c r="L42" s="5" t="s">
        <v>155</v>
      </c>
      <c r="M42" s="6">
        <v>3</v>
      </c>
      <c r="N42" s="6">
        <v>3</v>
      </c>
      <c r="O42" s="6">
        <v>0</v>
      </c>
      <c r="P42" s="6">
        <v>145</v>
      </c>
      <c r="Q42" s="6">
        <v>15</v>
      </c>
      <c r="R42" s="6">
        <v>95</v>
      </c>
      <c r="S42" s="6">
        <v>110</v>
      </c>
      <c r="T42" s="10">
        <v>110</v>
      </c>
    </row>
    <row r="43" spans="2:20" x14ac:dyDescent="0.15">
      <c r="L43" s="5" t="s">
        <v>156</v>
      </c>
      <c r="M43" s="6">
        <v>3</v>
      </c>
      <c r="N43" s="6">
        <v>3</v>
      </c>
      <c r="O43" s="6">
        <v>0</v>
      </c>
      <c r="P43" s="6">
        <v>181</v>
      </c>
      <c r="Q43" s="6">
        <v>10</v>
      </c>
      <c r="R43" s="6">
        <v>93</v>
      </c>
      <c r="S43" s="6">
        <v>98</v>
      </c>
      <c r="T43" s="10">
        <v>95</v>
      </c>
    </row>
    <row r="44" spans="2:20" x14ac:dyDescent="0.15">
      <c r="L44" s="5" t="s">
        <v>157</v>
      </c>
      <c r="M44" s="6">
        <v>4</v>
      </c>
      <c r="N44" s="6">
        <v>3</v>
      </c>
      <c r="O44" s="6">
        <v>13</v>
      </c>
      <c r="P44" s="6">
        <v>140</v>
      </c>
      <c r="Q44" s="6">
        <v>120</v>
      </c>
      <c r="R44" s="6">
        <v>117</v>
      </c>
      <c r="S44" s="6">
        <v>134</v>
      </c>
      <c r="T44" s="10">
        <v>105</v>
      </c>
    </row>
    <row r="45" spans="2:20" x14ac:dyDescent="0.15">
      <c r="L45" s="5" t="s">
        <v>158</v>
      </c>
      <c r="M45" s="6">
        <v>4</v>
      </c>
      <c r="N45" s="6">
        <v>3</v>
      </c>
      <c r="O45" s="6">
        <v>13</v>
      </c>
      <c r="P45" s="6">
        <v>150</v>
      </c>
      <c r="Q45" s="6">
        <v>140</v>
      </c>
      <c r="R45" s="6">
        <v>123</v>
      </c>
      <c r="S45" s="6">
        <v>149</v>
      </c>
      <c r="T45" s="10">
        <v>100</v>
      </c>
    </row>
    <row r="46" spans="2:20" x14ac:dyDescent="0.15">
      <c r="L46" s="5" t="s">
        <v>159</v>
      </c>
      <c r="M46" s="6">
        <v>4</v>
      </c>
      <c r="N46" s="6">
        <v>3</v>
      </c>
      <c r="O46" s="6">
        <v>18</v>
      </c>
      <c r="P46" s="6">
        <v>161</v>
      </c>
      <c r="Q46" s="6">
        <v>160</v>
      </c>
      <c r="R46" s="6">
        <v>125</v>
      </c>
      <c r="S46" s="6">
        <v>200</v>
      </c>
      <c r="T46" s="10">
        <v>95</v>
      </c>
    </row>
    <row r="47" spans="2:20" x14ac:dyDescent="0.15">
      <c r="L47" s="5" t="s">
        <v>160</v>
      </c>
      <c r="M47" s="6">
        <v>5</v>
      </c>
      <c r="N47" s="6">
        <v>3</v>
      </c>
      <c r="O47" s="6">
        <v>5</v>
      </c>
      <c r="P47" s="6">
        <v>133</v>
      </c>
      <c r="Q47" s="6">
        <v>75</v>
      </c>
      <c r="R47" s="6">
        <v>118</v>
      </c>
      <c r="S47" s="6">
        <v>136</v>
      </c>
      <c r="T47" s="10">
        <v>100</v>
      </c>
    </row>
    <row r="48" spans="2:20" x14ac:dyDescent="0.15">
      <c r="L48" s="5" t="s">
        <v>161</v>
      </c>
      <c r="M48" s="6">
        <v>5</v>
      </c>
      <c r="N48" s="6">
        <v>3</v>
      </c>
      <c r="O48" s="6">
        <v>9</v>
      </c>
      <c r="P48" s="6">
        <v>135</v>
      </c>
      <c r="Q48" s="6">
        <v>110</v>
      </c>
      <c r="R48" s="6">
        <v>124</v>
      </c>
      <c r="S48" s="6">
        <v>130</v>
      </c>
      <c r="T48" s="10">
        <v>105</v>
      </c>
    </row>
    <row r="49" spans="12:20" x14ac:dyDescent="0.15">
      <c r="L49" s="5" t="s">
        <v>162</v>
      </c>
      <c r="M49" s="6">
        <v>5</v>
      </c>
      <c r="N49" s="6">
        <v>3</v>
      </c>
      <c r="O49" s="6">
        <v>8</v>
      </c>
      <c r="P49" s="6">
        <v>157</v>
      </c>
      <c r="Q49" s="6">
        <v>114</v>
      </c>
      <c r="R49" s="6">
        <v>132</v>
      </c>
      <c r="S49" s="6">
        <v>147</v>
      </c>
      <c r="T49" s="10">
        <v>100</v>
      </c>
    </row>
    <row r="50" spans="12:20" x14ac:dyDescent="0.15">
      <c r="L50" s="5" t="s">
        <v>163</v>
      </c>
      <c r="M50" s="6">
        <v>4</v>
      </c>
      <c r="N50" s="6">
        <v>4</v>
      </c>
      <c r="O50" s="6">
        <v>0</v>
      </c>
      <c r="P50" s="6">
        <v>80</v>
      </c>
      <c r="Q50" s="6">
        <v>50</v>
      </c>
      <c r="R50" s="6">
        <v>126</v>
      </c>
      <c r="S50" s="6">
        <v>133</v>
      </c>
      <c r="T50" s="10">
        <v>100</v>
      </c>
    </row>
    <row r="51" spans="12:20" x14ac:dyDescent="0.15">
      <c r="L51" s="5" t="s">
        <v>164</v>
      </c>
      <c r="M51" s="6">
        <v>4</v>
      </c>
      <c r="N51" s="6">
        <v>4</v>
      </c>
      <c r="O51" s="6">
        <v>0</v>
      </c>
      <c r="P51" s="6">
        <v>100</v>
      </c>
      <c r="Q51" s="6">
        <v>160</v>
      </c>
      <c r="R51" s="6">
        <v>133</v>
      </c>
      <c r="S51" s="6">
        <v>150</v>
      </c>
      <c r="T51" s="10">
        <v>100</v>
      </c>
    </row>
    <row r="52" spans="12:20" x14ac:dyDescent="0.15">
      <c r="L52" s="5" t="s">
        <v>165</v>
      </c>
      <c r="M52" s="6">
        <v>4</v>
      </c>
      <c r="N52" s="6">
        <v>4</v>
      </c>
      <c r="O52" s="6">
        <v>0</v>
      </c>
      <c r="P52" s="6">
        <v>112</v>
      </c>
      <c r="Q52" s="6">
        <v>90</v>
      </c>
      <c r="R52" s="6">
        <v>137</v>
      </c>
      <c r="S52" s="6">
        <v>175</v>
      </c>
      <c r="T52" s="10">
        <v>120</v>
      </c>
    </row>
    <row r="53" spans="12:20" x14ac:dyDescent="0.15">
      <c r="L53" s="5" t="s">
        <v>114</v>
      </c>
      <c r="M53" s="6">
        <v>5</v>
      </c>
      <c r="N53" s="6">
        <v>3</v>
      </c>
      <c r="O53" s="6">
        <v>5</v>
      </c>
      <c r="P53" s="6">
        <v>130</v>
      </c>
      <c r="Q53" s="6">
        <v>115</v>
      </c>
      <c r="R53" s="6">
        <v>132</v>
      </c>
      <c r="S53" s="6">
        <v>147</v>
      </c>
      <c r="T53" s="10">
        <v>110</v>
      </c>
    </row>
    <row r="54" spans="12:20" x14ac:dyDescent="0.15">
      <c r="L54" s="5" t="s">
        <v>166</v>
      </c>
      <c r="M54" s="6">
        <v>3</v>
      </c>
      <c r="N54" s="6">
        <v>3</v>
      </c>
      <c r="O54" s="6">
        <v>0</v>
      </c>
      <c r="P54" s="6">
        <v>115</v>
      </c>
      <c r="Q54" s="6">
        <v>0</v>
      </c>
      <c r="R54" s="6">
        <v>105</v>
      </c>
      <c r="S54" s="6">
        <v>142</v>
      </c>
      <c r="T54" s="10">
        <v>0</v>
      </c>
    </row>
    <row r="55" spans="12:20" x14ac:dyDescent="0.15">
      <c r="L55" s="7" t="s">
        <v>167</v>
      </c>
      <c r="M55" s="8">
        <v>3</v>
      </c>
      <c r="N55" s="8">
        <v>6</v>
      </c>
      <c r="O55" s="8">
        <v>33</v>
      </c>
      <c r="P55" s="8">
        <v>130</v>
      </c>
      <c r="Q55" s="8">
        <v>110</v>
      </c>
      <c r="R55" s="8">
        <v>104</v>
      </c>
      <c r="S55" s="8">
        <v>100</v>
      </c>
      <c r="T55" s="11">
        <v>100</v>
      </c>
    </row>
  </sheetData>
  <sheetProtection sheet="1" objects="1"/>
  <phoneticPr fontId="3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説明</vt:lpstr>
      <vt:lpstr>現在能力調査</vt:lpstr>
      <vt:lpstr>パラメータ調査</vt:lpstr>
      <vt:lpstr>魔物パラメータ</vt:lpstr>
      <vt:lpstr>成長値マスタ</vt:lpstr>
      <vt:lpstr>補正値マスタ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rifa</dc:creator>
  <cp:lastModifiedBy>ririadmin</cp:lastModifiedBy>
  <dcterms:created xsi:type="dcterms:W3CDTF">2010-08-26T02:53:00Z</dcterms:created>
  <dcterms:modified xsi:type="dcterms:W3CDTF">2024-09-20T07:18:14Z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